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0800" activeTab="0"/>
  </bookViews>
  <sheets>
    <sheet name="КПК" sheetId="1" r:id="rId1"/>
  </sheets>
  <definedNames>
    <definedName name="_xlnm.Print_Area" localSheetId="0">'КПК'!$A$1:$BL$125</definedName>
  </definedNames>
  <calcPr fullCalcOnLoad="1"/>
</workbook>
</file>

<file path=xl/sharedStrings.xml><?xml version="1.0" encoding="utf-8"?>
<sst xmlns="http://schemas.openxmlformats.org/spreadsheetml/2006/main" count="240" uniqueCount="164">
  <si>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</si>
  <si>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</si>
  <si>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</si>
  <si>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</si>
  <si>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</si>
  <si>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</si>
  <si>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</si>
  <si>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</si>
  <si>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</si>
  <si>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</si>
  <si>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</si>
  <si>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</si>
  <si>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</si>
  <si>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</si>
  <si>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</si>
  <si>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</si>
  <si>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</si>
  <si>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</si>
  <si>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</si>
  <si>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</si>
  <si>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</si>
  <si>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</si>
  <si>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</si>
  <si>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</si>
  <si>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</si>
  <si>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</si>
  <si>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</si>
  <si>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 xml:space="preserve">розрахунок </t>
  </si>
  <si>
    <t>од.</t>
  </si>
  <si>
    <t>КЕКВ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</si>
  <si>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</si>
  <si>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</si>
  <si>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</si>
  <si>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</si>
  <si>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</si>
  <si>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</si>
  <si>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</si>
  <si>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</si>
  <si>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</si>
  <si>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</si>
  <si>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</si>
  <si>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</si>
  <si>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</si>
  <si>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</si>
  <si>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</si>
  <si>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</si>
  <si>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</si>
  <si>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</si>
  <si>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</si>
  <si>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</si>
  <si>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</si>
  <si>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</si>
  <si>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0116030</t>
  </si>
  <si>
    <t>0620</t>
  </si>
  <si>
    <t xml:space="preserve"> Забезпечення якісного освітлення населених пунктів громади</t>
  </si>
  <si>
    <t xml:space="preserve">Забезпечення належних умов для поховань померлих </t>
  </si>
  <si>
    <t xml:space="preserve">Покращення зовнішнього вигляду та санітарного стану населених пунктів громади </t>
  </si>
  <si>
    <t>Реалізація комплексу заходів щодо забезпечення утримання в належному санітарно-технічному стані населених пунктів Сновської громади та покращення його естетичного вигляду для створення оптимальних умов праці, побуту та відпочинку мешканців та гостей громади.</t>
  </si>
  <si>
    <t>Забезпечення належних умов для поховань померлих (впорядкування міського та сільських  кладовищ);</t>
  </si>
  <si>
    <t>Покращення зовнішнього вигляду та санітарного стану населених пунктів громади (організація прибирання вулиць населених пунктів, забезпечення своєчасного і повного видалення твердих і рідких побутових відходів, ліквідація стихійних сміттєзвалищ, покіс зелених зон, створення та облаштування місць для паркування транспортних засобів, тощо)</t>
  </si>
  <si>
    <t xml:space="preserve"> Забезпечення якісного освітлення населених пунктів громади (поточне утримання, продовження робіт з реконструкції зовнішнього освітлення з застосуванням енергозберігаючих технологій)</t>
  </si>
  <si>
    <t xml:space="preserve">Створення відповідних умов відпочинку дітей, підлітків та дорослого населення (впорядкування прибудинкових територій, облаштування існуючих та створення нових місць масового відпочинку населення, дитячих, спортивних майданчиків, тощо). </t>
  </si>
  <si>
    <t>Поліпшення благоустрою населенних пунктів (облаштування зупинки громадського транспорту та місця відстою автотранспорту приватних перевізників, проведення ремонту та якісне утримання громадської вбиральні, встановлення додаткових урн для збору твердих побутових відходів в районі центрального скверу, впорядкування зовнішньої реклами)</t>
  </si>
  <si>
    <t>Забезпечення обслуговування мереж зовнішнього освітлення та освітлення міста</t>
  </si>
  <si>
    <t>Забезпечення облаштування та утримання вулиць, парку, скверу тощо</t>
  </si>
  <si>
    <t>Назва показника</t>
  </si>
  <si>
    <t>обсяг видатків  на  освітлення  населенних пунктів</t>
  </si>
  <si>
    <t>обсяг видатків на  обслуговування мереж зовнішнього освітлення</t>
  </si>
  <si>
    <t>площа вулиць, мостів та шляхопроводів (доріг та тротуарів), що планується освітлювати</t>
  </si>
  <si>
    <t>перелік основних засобів</t>
  </si>
  <si>
    <t xml:space="preserve">площа, що потребує обслуговування мереж зовнішнього освітлення </t>
  </si>
  <si>
    <t>акти надання послуг</t>
  </si>
  <si>
    <t>середня вартість утримання 1 кв. м вулиць, мостів та шляхопроводів (доріг та тротуарів), що планується освітлювати</t>
  </si>
  <si>
    <t>середня вартість утримання 1 кв. м  мережі зовнішнього освітлення, що потребує обслуговування</t>
  </si>
  <si>
    <t>динаміка середньої вартості утримання 1 кв. м площі вулиць, мостів та шляхопроводів (доріг та тротуарів),  що планується освітлювати порівняно з попереднім роком</t>
  </si>
  <si>
    <t>динаміка середньої вартості утримання 1 кв. м мережі зовнішнього освітлення, потребує обслуговування порівняно з попереднім роком</t>
  </si>
  <si>
    <t>обсяг видатків на утримання наглядача кладовища/поховання</t>
  </si>
  <si>
    <t>обсяг видатків на благоустрій кладовищ/поховань</t>
  </si>
  <si>
    <t>га</t>
  </si>
  <si>
    <t>площа кладовищ/поховань, догляд яких планується здійснювати</t>
  </si>
  <si>
    <t>свідоцтво на право власності</t>
  </si>
  <si>
    <t>середньорічні витрати на догляд та обслуговування 1 га кладовища/поховання</t>
  </si>
  <si>
    <t>динаміка середньорічних витрат на догляд 1 га кладовища/поховання порівняно з попереднім роком</t>
  </si>
  <si>
    <t>обсяг видатків на утилізацію сухого сміття</t>
  </si>
  <si>
    <t>2210+3110</t>
  </si>
  <si>
    <t>акти надання послуг, виконаних робіт</t>
  </si>
  <si>
    <t>обсяг утилізованого сухого сміття</t>
  </si>
  <si>
    <t>м3</t>
  </si>
  <si>
    <t>середнорічні витрати на утилізацію 1 м3 сухого сміття</t>
  </si>
  <si>
    <t>динаміка середньорічних витрат на  догляд 1 га території порівняно з попереднім роком</t>
  </si>
  <si>
    <t>розрахунок</t>
  </si>
  <si>
    <t>динаміка середнорічних витрат на утилізацію 1 м3 сухого сміття</t>
  </si>
  <si>
    <t>середні витрати на придбаннята облаштування 1 вбиральні</t>
  </si>
  <si>
    <t>2273+2240</t>
  </si>
  <si>
    <t>2240+2210</t>
  </si>
  <si>
    <t>на 01.01.20</t>
  </si>
  <si>
    <t>площа вулиц, тротуарів, парків, скверів, що підлягає прибиранню, догляду</t>
  </si>
  <si>
    <t>0100000</t>
  </si>
  <si>
    <t>0110000</t>
  </si>
  <si>
    <t>Організація благоустрою населенних пунктів</t>
  </si>
  <si>
    <t xml:space="preserve">Фінансовий відділ Сновської міської ради </t>
  </si>
  <si>
    <t>Дата погодження</t>
  </si>
  <si>
    <t xml:space="preserve"> </t>
  </si>
  <si>
    <t>рахунки, накладні</t>
  </si>
  <si>
    <t xml:space="preserve">динаміка кількості  придбаного обладнання, матеріалів до попереднього року </t>
  </si>
  <si>
    <t>Програма сприяння виконанню повноважень депутатами Сновської міської ради на 2019-2021 роки</t>
  </si>
  <si>
    <t>середні витрати на одиницю іншихї товарів/ послуг   з благоустрою на виконання депутатських повноважень</t>
  </si>
  <si>
    <t>Динаміка кількості одержувачів допомоги депутатських коштів порівняно з попереднім періодом</t>
  </si>
  <si>
    <t>Кількість одержувачів депутатських коштів (старостинські округи, установи та організації)</t>
  </si>
  <si>
    <t>середній розмір витрат на одиницю придбаного обладнання, матеріалів</t>
  </si>
  <si>
    <t>2240+2210+2272+2275+3110</t>
  </si>
  <si>
    <t>кількість придбаного обладнання, матеріалів, товарів</t>
  </si>
  <si>
    <t>середній розмір витрат на одиницю придбаних дитячих майданчиків</t>
  </si>
  <si>
    <t xml:space="preserve">остановка-17,0, забор Лепень-17,7 </t>
  </si>
  <si>
    <t>рішення сесій за 2020 рік</t>
  </si>
  <si>
    <t>Начальник  фінансового відділу Сновської міської ради</t>
  </si>
  <si>
    <t>Л.Г.Савченко</t>
  </si>
  <si>
    <t xml:space="preserve">від       </t>
  </si>
  <si>
    <t>№</t>
  </si>
  <si>
    <t>Міський голова</t>
  </si>
  <si>
    <t>О.Медведьов</t>
  </si>
  <si>
    <t>6. Цілі державної політики, на досягнення яких спрямована реалізація бюджетної програми:</t>
  </si>
  <si>
    <t>кількість придбаного обладнання для дитячих майданчиків, гойдалок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</si>
  <si>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</si>
  <si>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Забезпечення належних умов для поховань померлих (впорядкування міського та сільських  кладовищ)</t>
  </si>
  <si>
    <t>Програма з благоустрою Сновської міської ради  на 2021 рік</t>
  </si>
  <si>
    <t>обсяг кредиторської заборгованості на початок року в т.ч.:</t>
  </si>
  <si>
    <t>грн</t>
  </si>
  <si>
    <t>обслуговування мереж зовнішнього освітлення та освітлення міста</t>
  </si>
  <si>
    <t>догляду за  кладовищами/похованнями</t>
  </si>
  <si>
    <t xml:space="preserve"> облаштування та утримання вулиць, парку, скверу тощо</t>
  </si>
  <si>
    <t>2273(500000)</t>
  </si>
  <si>
    <t>2210+2240</t>
  </si>
  <si>
    <t>2275(18000)</t>
  </si>
  <si>
    <t>2240(76906)</t>
  </si>
  <si>
    <t>2240(242956)</t>
  </si>
  <si>
    <t>2210+2240+2272(1500,00)</t>
  </si>
  <si>
    <r>
      <rPr>
        <b/>
        <sz val="10"/>
        <rFont val="Times New Roman"/>
        <family val="1"/>
      </rPr>
      <t>2274</t>
    </r>
    <r>
      <rPr>
        <sz val="10"/>
        <rFont val="Times New Roman"/>
        <family val="1"/>
      </rPr>
      <t>(400)+2210+</t>
    </r>
    <r>
      <rPr>
        <b/>
        <sz val="10"/>
        <rFont val="Times New Roman"/>
        <family val="1"/>
      </rPr>
      <t>2240</t>
    </r>
  </si>
  <si>
    <t>2240(89715,35</t>
  </si>
  <si>
    <t>2210(24503,73)+2240(128511,88)</t>
  </si>
  <si>
    <t>Проведення заходів з благоустрою на виконання доручень виборців депутатами  міської  ради у 2021 році</t>
  </si>
  <si>
    <t>Розпорядження міського голови</t>
  </si>
  <si>
    <t>Конституція України, Бюджетний кодекс України, Закон України "Про Державний бюджет України на 2021 рік",  ЗУ "Про місцеве самоврядування", ЗУ "Про благоустрій населених пунктів" від 06.09.2005р. №2807-IV,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МФУ "Про внесення змін  до Типової програмної класифікації видатків та кредитів місцевого бюджету" від 20.09.2017р.№793 (зі зімінами),  Методичні рекомендації щодо розроблення програм (планів заходів) з благоустрою населених пунктів, затверджених наказом Мінжитлкомунгоспу № 462 від 23.12.2010р., Стратегія розвитку Сновської ОТГ на 2018-2024рр., рішення 2 сесії 8 скликання  Сновської міської ради від 24.12.2020р. №26-2/VIII " Про  бюджет Сновської міської територіальної громади на 2021 рік"</t>
  </si>
  <si>
    <t>кв.м.</t>
  </si>
  <si>
    <t>один.</t>
  </si>
  <si>
    <t xml:space="preserve">кількість штатних одиниць інспекторів з благоустрою </t>
  </si>
  <si>
    <t>середніьорічні витрати на догляд та багоустрій 1 га території</t>
  </si>
  <si>
    <t>динаміка  витрат на озеленення територій, догляд / висадку/ видалення дерев та зелених насаджень порівняно з попереднім роком</t>
  </si>
  <si>
    <t>обсяг витрат на благоустрій та догляд територій громади в т.ч.:</t>
  </si>
  <si>
    <t>на утримання інспектора з благоустрою</t>
  </si>
  <si>
    <t>на озеленення територій та  догляд / висадку/ видалення аварійних  дерев</t>
  </si>
  <si>
    <t>на утримання пам'ятників, пам'ятних знаків</t>
  </si>
  <si>
    <t>видатків на придбання та встановлення дитячих майданчиків</t>
  </si>
  <si>
    <t xml:space="preserve">кошторис, план використання коштів </t>
  </si>
  <si>
    <t>на прибирання територій</t>
  </si>
  <si>
    <t>кредиторська заборгованість на кінець року</t>
  </si>
  <si>
    <t>Звіт про заборгованість за бюджетними коштами форма № 7м</t>
  </si>
  <si>
    <t>кредиторська заборгованість, що планується до погашення</t>
  </si>
  <si>
    <t>план використання коштів</t>
  </si>
  <si>
    <t>річна динаміка витрат на на догляд та багоустрій</t>
  </si>
  <si>
    <t>Програма видалення аварійних та небезпечних дерев на території Сновської міської територіальної громади на  2021-2023 роки</t>
  </si>
  <si>
    <t xml:space="preserve"> інших видатків на благоустрій територій громади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</si>
  <si>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</si>
  <si>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Погашення кредиторської заборгованості, яка виникла станом на 01.01.2021р.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</si>
</sst>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0.0000000"/>
    <numFmt numFmtId="185" formatCode="#,##0.00000"/>
    <numFmt numFmtId="186" formatCode="0.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8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4" fontId="2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" fillId="0" borderId="14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4" fontId="2" fillId="0" borderId="2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wrapText="1"/>
    </xf>
    <xf numFmtId="182" fontId="5" fillId="0" borderId="0" xfId="0" applyNumberFormat="1" applyFont="1" applyAlignment="1">
      <alignment horizontal="right" vertical="center" wrapText="1"/>
    </xf>
    <xf numFmtId="182" fontId="5" fillId="0" borderId="0" xfId="0" applyNumberFormat="1" applyFont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28"/>
  <sheetViews>
    <sheetView tabSelected="1" view="pageBreakPreview" zoomScale="86" zoomScaleSheetLayoutView="86" zoomScalePageLayoutView="0" workbookViewId="0" topLeftCell="A1">
      <selection activeCell="I123" sqref="I123:M123"/>
    </sheetView>
  </sheetViews>
  <sheetFormatPr defaultColWidth="9.00390625" defaultRowHeight="12.75"/>
  <cols>
    <col min="1" max="27" width="2.875" style="1" customWidth="1"/>
    <col min="28" max="28" width="2.25390625" style="1" customWidth="1"/>
    <col min="29" max="29" width="2.875" style="1" hidden="1" customWidth="1"/>
    <col min="30" max="30" width="3.375" style="1" customWidth="1"/>
    <col min="31" max="32" width="2.75390625" style="1" customWidth="1"/>
    <col min="33" max="33" width="2.00390625" style="1" customWidth="1"/>
    <col min="34" max="34" width="5.00390625" style="1" customWidth="1"/>
    <col min="35" max="35" width="2.75390625" style="1" customWidth="1"/>
    <col min="36" max="36" width="3.25390625" style="1" customWidth="1"/>
    <col min="37" max="37" width="2.625" style="1" customWidth="1"/>
    <col min="38" max="38" width="2.125" style="1" customWidth="1"/>
    <col min="39" max="39" width="2.75390625" style="1" customWidth="1"/>
    <col min="40" max="40" width="3.25390625" style="1" customWidth="1"/>
    <col min="41" max="41" width="5.00390625" style="1" customWidth="1"/>
    <col min="42" max="42" width="2.625" style="1" customWidth="1"/>
    <col min="43" max="43" width="1.625" style="1" customWidth="1"/>
    <col min="44" max="44" width="2.25390625" style="1" customWidth="1"/>
    <col min="45" max="45" width="1.875" style="1" customWidth="1"/>
    <col min="46" max="46" width="2.625" style="1" customWidth="1"/>
    <col min="47" max="47" width="1.37890625" style="1" customWidth="1"/>
    <col min="48" max="58" width="2.875" style="1" customWidth="1"/>
    <col min="59" max="59" width="4.75390625" style="1" customWidth="1"/>
    <col min="60" max="64" width="2.875" style="1" customWidth="1"/>
    <col min="65" max="65" width="5.75390625" style="1" customWidth="1"/>
    <col min="66" max="70" width="3.00390625" style="1" customWidth="1"/>
    <col min="71" max="71" width="11.375" style="1" customWidth="1"/>
    <col min="72" max="77" width="3.00390625" style="1" customWidth="1"/>
    <col min="78" max="78" width="0" style="1" hidden="1" customWidth="1"/>
    <col min="79" max="16384" width="9.125" style="1" customWidth="1"/>
  </cols>
  <sheetData>
    <row r="1" spans="45:64" s="15" customFormat="1" ht="30" customHeight="1">
      <c r="AS1" s="176" t="s">
        <v>123</v>
      </c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</row>
    <row r="2" spans="45:64" ht="7.5" customHeight="1"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.75" customHeight="1">
      <c r="AO3" s="178" t="s">
        <v>0</v>
      </c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</row>
    <row r="4" spans="41:64" ht="15" customHeight="1">
      <c r="AO4" s="169" t="s">
        <v>141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41:58" ht="15.75" customHeight="1">
      <c r="AO5" s="195" t="s">
        <v>117</v>
      </c>
      <c r="AP5" s="195"/>
      <c r="AQ5" s="197">
        <v>44210</v>
      </c>
      <c r="AR5" s="195"/>
      <c r="AS5" s="195"/>
      <c r="AT5" s="195"/>
      <c r="AU5" s="195"/>
      <c r="AV5" s="195"/>
      <c r="AW5" s="195"/>
      <c r="AX5" s="49"/>
      <c r="AY5" s="49" t="s">
        <v>118</v>
      </c>
      <c r="AZ5" s="195">
        <v>6</v>
      </c>
      <c r="BA5" s="195"/>
      <c r="BB5" s="195"/>
      <c r="BC5" s="49"/>
      <c r="BD5" s="49"/>
      <c r="BE5" s="49"/>
      <c r="BF5" s="49"/>
    </row>
    <row r="6" spans="41:58" ht="13.5" customHeight="1">
      <c r="AO6" s="177" t="s">
        <v>18</v>
      </c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</row>
    <row r="7" spans="41:58" ht="4.5" customHeight="1"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64" ht="15.75" customHeight="1">
      <c r="A8" s="179" t="s">
        <v>19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</row>
    <row r="9" spans="1:64" ht="15.75" customHeight="1">
      <c r="A9" s="179" t="s">
        <v>162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</row>
    <row r="10" spans="1:64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23.25" customHeight="1">
      <c r="A11" s="12">
        <v>1</v>
      </c>
      <c r="B11" s="166" t="s">
        <v>97</v>
      </c>
      <c r="C11" s="166"/>
      <c r="D11" s="166"/>
      <c r="E11" s="166"/>
      <c r="F11" s="166"/>
      <c r="G11" s="166"/>
      <c r="H11" s="166"/>
      <c r="I11" s="166"/>
      <c r="J11" s="167" t="s">
        <v>24</v>
      </c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49" t="s">
        <v>34</v>
      </c>
      <c r="BH11" s="149"/>
      <c r="BI11" s="149"/>
      <c r="BJ11" s="149"/>
      <c r="BK11" s="149"/>
      <c r="BL11" s="149"/>
    </row>
    <row r="12" spans="1:64" s="15" customFormat="1" ht="38.25" customHeight="1">
      <c r="A12" s="16"/>
      <c r="B12" s="173" t="s">
        <v>35</v>
      </c>
      <c r="C12" s="173"/>
      <c r="D12" s="173"/>
      <c r="E12" s="173"/>
      <c r="F12" s="173"/>
      <c r="G12" s="173"/>
      <c r="H12" s="173"/>
      <c r="I12" s="173"/>
      <c r="J12" s="150" t="s">
        <v>1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68" t="s">
        <v>36</v>
      </c>
      <c r="BH12" s="168"/>
      <c r="BI12" s="168"/>
      <c r="BJ12" s="168"/>
      <c r="BK12" s="168"/>
      <c r="BL12" s="168"/>
    </row>
    <row r="13" spans="1:64" ht="35.25" customHeight="1">
      <c r="A13" s="13" t="s">
        <v>13</v>
      </c>
      <c r="B13" s="166" t="s">
        <v>98</v>
      </c>
      <c r="C13" s="166"/>
      <c r="D13" s="166"/>
      <c r="E13" s="166"/>
      <c r="F13" s="166"/>
      <c r="G13" s="166"/>
      <c r="H13" s="166"/>
      <c r="I13" s="166"/>
      <c r="J13" s="167" t="s">
        <v>24</v>
      </c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49" t="s">
        <v>34</v>
      </c>
      <c r="BH13" s="149"/>
      <c r="BI13" s="149"/>
      <c r="BJ13" s="149"/>
      <c r="BK13" s="149"/>
      <c r="BL13" s="149"/>
    </row>
    <row r="14" spans="1:64" s="15" customFormat="1" ht="36.75" customHeight="1">
      <c r="A14" s="16"/>
      <c r="B14" s="173" t="s">
        <v>38</v>
      </c>
      <c r="C14" s="173"/>
      <c r="D14" s="173"/>
      <c r="E14" s="173"/>
      <c r="F14" s="173"/>
      <c r="G14" s="173"/>
      <c r="H14" s="173"/>
      <c r="I14" s="173"/>
      <c r="J14" s="150" t="s">
        <v>37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68" t="s">
        <v>36</v>
      </c>
      <c r="BH14" s="168"/>
      <c r="BI14" s="168"/>
      <c r="BJ14" s="168"/>
      <c r="BK14" s="168"/>
      <c r="BL14" s="168"/>
    </row>
    <row r="15" spans="1:64" ht="34.5" customHeight="1">
      <c r="A15" s="13">
        <v>3</v>
      </c>
      <c r="B15" s="166" t="s">
        <v>52</v>
      </c>
      <c r="C15" s="166"/>
      <c r="D15" s="166"/>
      <c r="E15" s="166"/>
      <c r="F15" s="166"/>
      <c r="G15" s="166"/>
      <c r="H15" s="162">
        <v>6030</v>
      </c>
      <c r="I15" s="162"/>
      <c r="J15" s="162"/>
      <c r="K15" s="162"/>
      <c r="L15" s="162"/>
      <c r="M15" s="162"/>
      <c r="N15" s="162"/>
      <c r="O15" s="175" t="s">
        <v>53</v>
      </c>
      <c r="P15" s="175"/>
      <c r="Q15" s="175"/>
      <c r="R15" s="175"/>
      <c r="S15" s="175"/>
      <c r="T15" s="175"/>
      <c r="U15" s="162" t="s">
        <v>99</v>
      </c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49" t="s">
        <v>39</v>
      </c>
      <c r="BH15" s="149"/>
      <c r="BI15" s="149"/>
      <c r="BJ15" s="149"/>
      <c r="BK15" s="149"/>
      <c r="BL15" s="149"/>
    </row>
    <row r="16" spans="1:78" s="15" customFormat="1" ht="45" customHeight="1">
      <c r="A16" s="14"/>
      <c r="B16" s="173" t="s">
        <v>40</v>
      </c>
      <c r="C16" s="173"/>
      <c r="D16" s="173"/>
      <c r="E16" s="173"/>
      <c r="F16" s="173"/>
      <c r="G16" s="173"/>
      <c r="H16" s="174" t="s">
        <v>41</v>
      </c>
      <c r="I16" s="174"/>
      <c r="J16" s="174"/>
      <c r="K16" s="174"/>
      <c r="L16" s="174"/>
      <c r="M16" s="174"/>
      <c r="N16" s="174"/>
      <c r="O16" s="174" t="s">
        <v>42</v>
      </c>
      <c r="P16" s="174"/>
      <c r="Q16" s="174"/>
      <c r="R16" s="174"/>
      <c r="S16" s="174"/>
      <c r="T16" s="174"/>
      <c r="U16" s="180" t="s">
        <v>2</v>
      </c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73" t="s">
        <v>43</v>
      </c>
      <c r="BH16" s="173"/>
      <c r="BI16" s="173"/>
      <c r="BJ16" s="173"/>
      <c r="BK16" s="173"/>
      <c r="BL16" s="173"/>
      <c r="BZ16" s="15" t="s">
        <v>16</v>
      </c>
    </row>
    <row r="17" spans="1:78" ht="31.5" customHeight="1">
      <c r="A17" s="148" t="s">
        <v>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64">
        <f>AN17+BD17</f>
        <v>5000000</v>
      </c>
      <c r="V17" s="164"/>
      <c r="W17" s="164"/>
      <c r="X17" s="164"/>
      <c r="Y17" s="164"/>
      <c r="Z17" s="172" t="s">
        <v>4</v>
      </c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63">
        <f>AQ50</f>
        <v>5000000</v>
      </c>
      <c r="AO17" s="163"/>
      <c r="AP17" s="163"/>
      <c r="AQ17" s="163"/>
      <c r="AR17" s="133" t="s">
        <v>5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63">
        <f>AY50</f>
        <v>0</v>
      </c>
      <c r="BE17" s="163"/>
      <c r="BF17" s="163"/>
      <c r="BG17" s="163"/>
      <c r="BH17" s="133" t="s">
        <v>6</v>
      </c>
      <c r="BI17" s="133"/>
      <c r="BJ17" s="133"/>
      <c r="BK17" s="133"/>
      <c r="BL17" s="133"/>
      <c r="BZ17" s="1" t="s">
        <v>17</v>
      </c>
    </row>
    <row r="18" spans="1:64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</row>
    <row r="19" spans="1:71" ht="113.25" customHeight="1">
      <c r="A19" s="170" t="s">
        <v>142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Q19" s="6"/>
      <c r="BS19" s="7"/>
    </row>
    <row r="20" spans="1:72" ht="15.75" customHeight="1">
      <c r="A20" s="133" t="s">
        <v>121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R20" s="6"/>
      <c r="BT20" s="7"/>
    </row>
    <row r="21" spans="70:72" ht="9" customHeight="1">
      <c r="BR21" s="6"/>
      <c r="BT21" s="7"/>
    </row>
    <row r="22" spans="1:72" ht="17.25" customHeight="1">
      <c r="A22" s="151" t="s">
        <v>8</v>
      </c>
      <c r="B22" s="151"/>
      <c r="C22" s="151"/>
      <c r="D22" s="151" t="s">
        <v>44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R22" s="6"/>
      <c r="BT22" s="7"/>
    </row>
    <row r="23" spans="1:72" ht="15.75" customHeight="1">
      <c r="A23" s="157">
        <v>1</v>
      </c>
      <c r="B23" s="157"/>
      <c r="C23" s="157"/>
      <c r="D23" s="151">
        <v>2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R23" s="6"/>
      <c r="BT23" s="7"/>
    </row>
    <row r="24" spans="1:71" ht="21" customHeight="1">
      <c r="A24" s="137">
        <v>1</v>
      </c>
      <c r="B24" s="137"/>
      <c r="C24" s="137"/>
      <c r="D24" s="181" t="s">
        <v>54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3"/>
      <c r="BQ24" s="6"/>
      <c r="BS24" s="7"/>
    </row>
    <row r="25" spans="1:71" ht="16.5">
      <c r="A25" s="137">
        <v>2</v>
      </c>
      <c r="B25" s="137"/>
      <c r="C25" s="137"/>
      <c r="D25" s="152" t="s">
        <v>55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Q25" s="6"/>
      <c r="BS25" s="7"/>
    </row>
    <row r="26" spans="1:71" ht="16.5">
      <c r="A26" s="137">
        <v>3</v>
      </c>
      <c r="B26" s="137"/>
      <c r="C26" s="137"/>
      <c r="D26" s="152" t="s">
        <v>56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Q26" s="6"/>
      <c r="BS26" s="7"/>
    </row>
    <row r="27" spans="1:71" ht="6.7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Q27" s="6"/>
      <c r="BS27" s="7"/>
    </row>
    <row r="28" spans="1:71" ht="44.25" customHeight="1">
      <c r="A28" s="133" t="s">
        <v>45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53" t="s">
        <v>57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Q28" s="6"/>
      <c r="BS28" s="7"/>
    </row>
    <row r="29" spans="1:71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Q29" s="6"/>
      <c r="BS29" s="7"/>
    </row>
    <row r="30" spans="1:72" ht="15.75" customHeight="1">
      <c r="A30" s="133" t="s">
        <v>46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R30" s="6"/>
      <c r="BT30" s="7"/>
    </row>
    <row r="31" spans="70:72" ht="6.75" customHeight="1">
      <c r="BR31" s="6"/>
      <c r="BT31" s="7"/>
    </row>
    <row r="32" spans="1:72" ht="17.25" customHeight="1">
      <c r="A32" s="151" t="s">
        <v>8</v>
      </c>
      <c r="B32" s="151"/>
      <c r="C32" s="151"/>
      <c r="D32" s="151" t="s">
        <v>31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R32" s="6"/>
      <c r="BT32" s="7"/>
    </row>
    <row r="33" spans="1:72" ht="17.25" customHeight="1">
      <c r="A33" s="151">
        <v>1</v>
      </c>
      <c r="B33" s="151"/>
      <c r="C33" s="151"/>
      <c r="D33" s="151">
        <v>2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R33" s="6"/>
      <c r="BT33" s="7"/>
    </row>
    <row r="34" spans="1:72" ht="15.75" customHeight="1">
      <c r="A34" s="157">
        <v>1</v>
      </c>
      <c r="B34" s="157"/>
      <c r="C34" s="157"/>
      <c r="D34" s="161" t="s">
        <v>60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R34" s="6"/>
      <c r="BT34" s="7"/>
    </row>
    <row r="35" spans="1:71" ht="16.5" customHeight="1">
      <c r="A35" s="137">
        <v>2</v>
      </c>
      <c r="B35" s="137"/>
      <c r="C35" s="137"/>
      <c r="D35" s="138" t="s">
        <v>58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40"/>
      <c r="BQ35" s="6"/>
      <c r="BS35" s="7"/>
    </row>
    <row r="36" spans="1:71" ht="16.5" customHeight="1">
      <c r="A36" s="137">
        <v>3</v>
      </c>
      <c r="B36" s="137"/>
      <c r="C36" s="137"/>
      <c r="D36" s="138" t="s">
        <v>59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40"/>
      <c r="BQ36" s="6"/>
      <c r="BS36" s="7"/>
    </row>
    <row r="37" spans="1:71" ht="52.5" customHeight="1">
      <c r="A37" s="137">
        <v>4</v>
      </c>
      <c r="B37" s="137"/>
      <c r="C37" s="137"/>
      <c r="D37" s="138" t="s">
        <v>62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40"/>
      <c r="BQ37" s="6"/>
      <c r="BS37" s="7"/>
    </row>
    <row r="38" spans="1:71" ht="36" customHeight="1">
      <c r="A38" s="137">
        <v>5</v>
      </c>
      <c r="B38" s="137"/>
      <c r="C38" s="137"/>
      <c r="D38" s="138" t="s">
        <v>61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  <c r="BQ38" s="6"/>
      <c r="BS38" s="7"/>
    </row>
    <row r="39" spans="1:71" ht="16.5" hidden="1">
      <c r="A39" s="137">
        <v>6</v>
      </c>
      <c r="B39" s="137"/>
      <c r="C39" s="137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Q39" s="6"/>
      <c r="BS39" s="7"/>
    </row>
    <row r="40" spans="1:71" ht="16.5">
      <c r="A40" s="2"/>
      <c r="B40" s="2"/>
      <c r="C40" s="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Q40" s="6"/>
      <c r="BS40" s="7"/>
    </row>
    <row r="41" spans="1:64" ht="15.75" customHeight="1">
      <c r="A41" s="169" t="s">
        <v>47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</row>
    <row r="42" spans="1:64" ht="15" customHeight="1">
      <c r="A42" s="136" t="s">
        <v>6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</row>
    <row r="43" spans="1:66" ht="15.75" customHeight="1">
      <c r="A43" s="157" t="s">
        <v>8</v>
      </c>
      <c r="B43" s="157"/>
      <c r="C43" s="157"/>
      <c r="D43" s="157" t="s">
        <v>32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41" t="s">
        <v>10</v>
      </c>
      <c r="AR43" s="142"/>
      <c r="AS43" s="142"/>
      <c r="AT43" s="142"/>
      <c r="AU43" s="142"/>
      <c r="AV43" s="142"/>
      <c r="AW43" s="142"/>
      <c r="AX43" s="143"/>
      <c r="AY43" s="157" t="s">
        <v>9</v>
      </c>
      <c r="AZ43" s="157"/>
      <c r="BA43" s="157"/>
      <c r="BB43" s="157"/>
      <c r="BC43" s="157"/>
      <c r="BD43" s="157"/>
      <c r="BE43" s="157"/>
      <c r="BF43" s="157"/>
      <c r="BG43" s="184" t="s">
        <v>30</v>
      </c>
      <c r="BH43" s="185"/>
      <c r="BI43" s="185"/>
      <c r="BJ43" s="185"/>
      <c r="BK43" s="185"/>
      <c r="BL43" s="185"/>
      <c r="BN43" s="1" t="s">
        <v>95</v>
      </c>
    </row>
    <row r="44" spans="1:81" ht="12" customHeight="1">
      <c r="A44" s="137">
        <v>1</v>
      </c>
      <c r="B44" s="137"/>
      <c r="C44" s="137"/>
      <c r="D44" s="137">
        <v>2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44">
        <v>3</v>
      </c>
      <c r="AR44" s="145"/>
      <c r="AS44" s="145"/>
      <c r="AT44" s="145"/>
      <c r="AU44" s="145"/>
      <c r="AV44" s="145"/>
      <c r="AW44" s="145"/>
      <c r="AX44" s="146"/>
      <c r="AY44" s="137">
        <v>4</v>
      </c>
      <c r="AZ44" s="137"/>
      <c r="BA44" s="137"/>
      <c r="BB44" s="137"/>
      <c r="BC44" s="137"/>
      <c r="BD44" s="137"/>
      <c r="BE44" s="137"/>
      <c r="BF44" s="137"/>
      <c r="BG44" s="144">
        <v>6</v>
      </c>
      <c r="BH44" s="145"/>
      <c r="BI44" s="145"/>
      <c r="BJ44" s="145"/>
      <c r="BK44" s="145"/>
      <c r="BL44" s="145"/>
      <c r="BN44" s="1" t="s">
        <v>29</v>
      </c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</row>
    <row r="45" spans="1:66" ht="19.5" customHeight="1">
      <c r="A45" s="137">
        <v>1</v>
      </c>
      <c r="B45" s="137"/>
      <c r="C45" s="137"/>
      <c r="D45" s="186" t="s">
        <v>63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8"/>
      <c r="AQ45" s="84">
        <f>AV67+AV68</f>
        <v>1010284.65</v>
      </c>
      <c r="AR45" s="58"/>
      <c r="AS45" s="58"/>
      <c r="AT45" s="58"/>
      <c r="AU45" s="58"/>
      <c r="AV45" s="58"/>
      <c r="AW45" s="58"/>
      <c r="AX45" s="59"/>
      <c r="AY45" s="189">
        <v>0</v>
      </c>
      <c r="AZ45" s="189"/>
      <c r="BA45" s="189"/>
      <c r="BB45" s="189"/>
      <c r="BC45" s="189"/>
      <c r="BD45" s="189"/>
      <c r="BE45" s="189"/>
      <c r="BF45" s="189"/>
      <c r="BG45" s="190">
        <f>AQ45+AY45</f>
        <v>1010284.65</v>
      </c>
      <c r="BH45" s="191"/>
      <c r="BI45" s="191"/>
      <c r="BJ45" s="191"/>
      <c r="BK45" s="191"/>
      <c r="BL45" s="191"/>
      <c r="BN45" s="1" t="s">
        <v>93</v>
      </c>
    </row>
    <row r="46" spans="1:66" ht="15.75" customHeight="1">
      <c r="A46" s="137">
        <v>2</v>
      </c>
      <c r="B46" s="137"/>
      <c r="C46" s="137"/>
      <c r="D46" s="186" t="s">
        <v>124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8"/>
      <c r="AQ46" s="57">
        <f>AV69+AV70</f>
        <v>447907</v>
      </c>
      <c r="AR46" s="57"/>
      <c r="AS46" s="57"/>
      <c r="AT46" s="57"/>
      <c r="AU46" s="57"/>
      <c r="AV46" s="57"/>
      <c r="AW46" s="57"/>
      <c r="AX46" s="57"/>
      <c r="AY46" s="58">
        <v>0</v>
      </c>
      <c r="AZ46" s="58"/>
      <c r="BA46" s="58"/>
      <c r="BB46" s="58"/>
      <c r="BC46" s="58"/>
      <c r="BD46" s="58"/>
      <c r="BE46" s="58"/>
      <c r="BF46" s="59"/>
      <c r="BG46" s="84">
        <f>AQ46+AY46</f>
        <v>447907</v>
      </c>
      <c r="BH46" s="58"/>
      <c r="BI46" s="58"/>
      <c r="BJ46" s="58"/>
      <c r="BK46" s="58"/>
      <c r="BL46" s="58"/>
      <c r="BN46" s="1" t="s">
        <v>94</v>
      </c>
    </row>
    <row r="47" spans="1:88" s="3" customFormat="1" ht="16.5" customHeight="1">
      <c r="A47" s="137">
        <v>3</v>
      </c>
      <c r="B47" s="137"/>
      <c r="C47" s="137"/>
      <c r="D47" s="186" t="s">
        <v>64</v>
      </c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8"/>
      <c r="AQ47" s="57">
        <f>AV71+AV72</f>
        <v>3299077.39</v>
      </c>
      <c r="AR47" s="57"/>
      <c r="AS47" s="57"/>
      <c r="AT47" s="57"/>
      <c r="AU47" s="57"/>
      <c r="AV47" s="57"/>
      <c r="AW47" s="57"/>
      <c r="AX47" s="57"/>
      <c r="AY47" s="58">
        <v>0</v>
      </c>
      <c r="AZ47" s="58"/>
      <c r="BA47" s="58"/>
      <c r="BB47" s="58"/>
      <c r="BC47" s="58"/>
      <c r="BD47" s="58"/>
      <c r="BE47" s="58"/>
      <c r="BF47" s="59"/>
      <c r="BG47" s="84">
        <f>AQ47+AY47</f>
        <v>3299077.39</v>
      </c>
      <c r="BH47" s="58"/>
      <c r="BI47" s="58"/>
      <c r="BJ47" s="58"/>
      <c r="BK47" s="58"/>
      <c r="BL47" s="58"/>
      <c r="BN47" s="3" t="s">
        <v>110</v>
      </c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s="3" customFormat="1" ht="15.75" customHeight="1">
      <c r="A48" s="144">
        <v>4</v>
      </c>
      <c r="B48" s="145"/>
      <c r="C48" s="146"/>
      <c r="D48" s="138" t="s">
        <v>163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40"/>
      <c r="AQ48" s="84">
        <f>AV79</f>
        <v>242730.96000000002</v>
      </c>
      <c r="AR48" s="58"/>
      <c r="AS48" s="58"/>
      <c r="AT48" s="58"/>
      <c r="AU48" s="58"/>
      <c r="AV48" s="58"/>
      <c r="AW48" s="58"/>
      <c r="AX48" s="59"/>
      <c r="AY48" s="84">
        <v>0</v>
      </c>
      <c r="AZ48" s="58"/>
      <c r="BA48" s="58"/>
      <c r="BB48" s="58"/>
      <c r="BC48" s="58"/>
      <c r="BD48" s="58"/>
      <c r="BE48" s="58"/>
      <c r="BF48" s="59"/>
      <c r="BG48" s="84">
        <f>AQ48+AY48</f>
        <v>242730.96000000002</v>
      </c>
      <c r="BH48" s="58"/>
      <c r="BI48" s="58"/>
      <c r="BJ48" s="58"/>
      <c r="BK48" s="58"/>
      <c r="BL48" s="58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s="3" customFormat="1" ht="15.75" hidden="1">
      <c r="A49" s="144">
        <v>5</v>
      </c>
      <c r="B49" s="145"/>
      <c r="C49" s="146"/>
      <c r="D49" s="138" t="s">
        <v>140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40"/>
      <c r="AQ49" s="84"/>
      <c r="AR49" s="58"/>
      <c r="AS49" s="58"/>
      <c r="AT49" s="58"/>
      <c r="AU49" s="58"/>
      <c r="AV49" s="58"/>
      <c r="AW49" s="58"/>
      <c r="AX49" s="59"/>
      <c r="AY49" s="84">
        <v>0</v>
      </c>
      <c r="AZ49" s="58"/>
      <c r="BA49" s="58"/>
      <c r="BB49" s="58"/>
      <c r="BC49" s="58"/>
      <c r="BD49" s="58"/>
      <c r="BE49" s="58"/>
      <c r="BF49" s="59"/>
      <c r="BG49" s="84">
        <f>AQ49+AY49</f>
        <v>0</v>
      </c>
      <c r="BH49" s="58"/>
      <c r="BI49" s="58"/>
      <c r="BJ49" s="58"/>
      <c r="BK49" s="58"/>
      <c r="BL49" s="58"/>
      <c r="BN49" s="3" t="s">
        <v>84</v>
      </c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64" ht="12.75" customHeight="1">
      <c r="A50" s="88"/>
      <c r="B50" s="88"/>
      <c r="C50" s="88"/>
      <c r="D50" s="159" t="s">
        <v>51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57">
        <f>SUM(AQ45:AX49)</f>
        <v>5000000</v>
      </c>
      <c r="AR50" s="57"/>
      <c r="AS50" s="57"/>
      <c r="AT50" s="57"/>
      <c r="AU50" s="57"/>
      <c r="AV50" s="57"/>
      <c r="AW50" s="57"/>
      <c r="AX50" s="57"/>
      <c r="AY50" s="57">
        <f>SUM(AY45:BF49)</f>
        <v>0</v>
      </c>
      <c r="AZ50" s="57"/>
      <c r="BA50" s="57"/>
      <c r="BB50" s="57"/>
      <c r="BC50" s="57"/>
      <c r="BD50" s="57"/>
      <c r="BE50" s="57"/>
      <c r="BF50" s="57"/>
      <c r="BG50" s="84">
        <f>SUM(BG45:BL49)</f>
        <v>5000000</v>
      </c>
      <c r="BH50" s="58"/>
      <c r="BI50" s="58"/>
      <c r="BJ50" s="58"/>
      <c r="BK50" s="58"/>
      <c r="BL50" s="58"/>
    </row>
    <row r="51" spans="1:6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ht="15.75" customHeight="1">
      <c r="A52" s="158" t="s">
        <v>48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</row>
    <row r="53" spans="1:64" ht="15" customHeight="1">
      <c r="A53" s="136" t="s">
        <v>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</row>
    <row r="54" spans="1:64" ht="15.75" customHeight="1">
      <c r="A54" s="157" t="s">
        <v>8</v>
      </c>
      <c r="B54" s="157"/>
      <c r="C54" s="157"/>
      <c r="D54" s="141" t="s">
        <v>33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3"/>
      <c r="AQ54" s="141" t="s">
        <v>10</v>
      </c>
      <c r="AR54" s="142"/>
      <c r="AS54" s="142"/>
      <c r="AT54" s="142"/>
      <c r="AU54" s="142"/>
      <c r="AV54" s="142"/>
      <c r="AW54" s="142"/>
      <c r="AX54" s="143"/>
      <c r="AY54" s="157" t="s">
        <v>9</v>
      </c>
      <c r="AZ54" s="157"/>
      <c r="BA54" s="157"/>
      <c r="BB54" s="157"/>
      <c r="BC54" s="157"/>
      <c r="BD54" s="157"/>
      <c r="BE54" s="157"/>
      <c r="BF54" s="157"/>
      <c r="BG54" s="184" t="s">
        <v>30</v>
      </c>
      <c r="BH54" s="185"/>
      <c r="BI54" s="185"/>
      <c r="BJ54" s="185"/>
      <c r="BK54" s="185"/>
      <c r="BL54" s="185"/>
    </row>
    <row r="55" spans="1:64" ht="11.25" customHeight="1">
      <c r="A55" s="137">
        <v>1</v>
      </c>
      <c r="B55" s="137"/>
      <c r="C55" s="137"/>
      <c r="D55" s="141">
        <v>2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3"/>
      <c r="AQ55" s="144">
        <v>3</v>
      </c>
      <c r="AR55" s="145"/>
      <c r="AS55" s="145"/>
      <c r="AT55" s="145"/>
      <c r="AU55" s="145"/>
      <c r="AV55" s="145"/>
      <c r="AW55" s="145"/>
      <c r="AX55" s="146"/>
      <c r="AY55" s="137">
        <v>4</v>
      </c>
      <c r="AZ55" s="137"/>
      <c r="BA55" s="137"/>
      <c r="BB55" s="137"/>
      <c r="BC55" s="137"/>
      <c r="BD55" s="137"/>
      <c r="BE55" s="137"/>
      <c r="BF55" s="137"/>
      <c r="BG55" s="144">
        <v>6</v>
      </c>
      <c r="BH55" s="145"/>
      <c r="BI55" s="145"/>
      <c r="BJ55" s="145"/>
      <c r="BK55" s="145"/>
      <c r="BL55" s="145"/>
    </row>
    <row r="56" spans="1:64" ht="31.5" customHeight="1">
      <c r="A56" s="88">
        <v>1</v>
      </c>
      <c r="B56" s="88"/>
      <c r="C56" s="88"/>
      <c r="D56" s="138" t="s">
        <v>160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40"/>
      <c r="AQ56" s="126">
        <v>300000</v>
      </c>
      <c r="AR56" s="126"/>
      <c r="AS56" s="126"/>
      <c r="AT56" s="126"/>
      <c r="AU56" s="126"/>
      <c r="AV56" s="126"/>
      <c r="AW56" s="126"/>
      <c r="AX56" s="126"/>
      <c r="AY56" s="127"/>
      <c r="AZ56" s="127"/>
      <c r="BA56" s="127"/>
      <c r="BB56" s="127"/>
      <c r="BC56" s="127"/>
      <c r="BD56" s="127"/>
      <c r="BE56" s="127"/>
      <c r="BF56" s="128"/>
      <c r="BG56" s="135">
        <f>AQ56+AY56</f>
        <v>300000</v>
      </c>
      <c r="BH56" s="127"/>
      <c r="BI56" s="127"/>
      <c r="BJ56" s="127"/>
      <c r="BK56" s="127"/>
      <c r="BL56" s="127"/>
    </row>
    <row r="57" spans="1:64" ht="14.25" customHeight="1">
      <c r="A57" s="88">
        <v>2</v>
      </c>
      <c r="B57" s="88"/>
      <c r="C57" s="88"/>
      <c r="D57" s="138" t="s">
        <v>125</v>
      </c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40"/>
      <c r="AQ57" s="126">
        <v>4700000</v>
      </c>
      <c r="AR57" s="126"/>
      <c r="AS57" s="126"/>
      <c r="AT57" s="126"/>
      <c r="AU57" s="126"/>
      <c r="AV57" s="126"/>
      <c r="AW57" s="126"/>
      <c r="AX57" s="126"/>
      <c r="AY57" s="127"/>
      <c r="AZ57" s="127"/>
      <c r="BA57" s="127"/>
      <c r="BB57" s="127"/>
      <c r="BC57" s="127"/>
      <c r="BD57" s="127"/>
      <c r="BE57" s="127"/>
      <c r="BF57" s="128"/>
      <c r="BG57" s="135">
        <f>AQ57+AY57</f>
        <v>4700000</v>
      </c>
      <c r="BH57" s="127"/>
      <c r="BI57" s="127"/>
      <c r="BJ57" s="127"/>
      <c r="BK57" s="127"/>
      <c r="BL57" s="127"/>
    </row>
    <row r="58" spans="1:71" ht="0.75" customHeight="1" hidden="1">
      <c r="A58" s="88">
        <v>3</v>
      </c>
      <c r="B58" s="88"/>
      <c r="C58" s="88"/>
      <c r="D58" s="138" t="s">
        <v>105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40"/>
      <c r="AQ58" s="126"/>
      <c r="AR58" s="126"/>
      <c r="AS58" s="126"/>
      <c r="AT58" s="126"/>
      <c r="AU58" s="126"/>
      <c r="AV58" s="126"/>
      <c r="AW58" s="126"/>
      <c r="AX58" s="126"/>
      <c r="AY58" s="127"/>
      <c r="AZ58" s="127"/>
      <c r="BA58" s="127"/>
      <c r="BB58" s="127"/>
      <c r="BC58" s="127"/>
      <c r="BD58" s="127"/>
      <c r="BE58" s="127"/>
      <c r="BF58" s="128"/>
      <c r="BG58" s="135">
        <f>AQ58+AY58</f>
        <v>0</v>
      </c>
      <c r="BH58" s="127"/>
      <c r="BI58" s="127"/>
      <c r="BJ58" s="127"/>
      <c r="BK58" s="127"/>
      <c r="BL58" s="127"/>
      <c r="BS58" s="1">
        <f>12300+6562.8+58900+394+1177+836+888+14900</f>
        <v>95957.8</v>
      </c>
    </row>
    <row r="59" spans="1:88" s="3" customFormat="1" ht="12.75" customHeight="1">
      <c r="A59" s="192" t="s">
        <v>51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3"/>
      <c r="AQ59" s="126">
        <f>SUM(AQ56:AW58)</f>
        <v>5000000</v>
      </c>
      <c r="AR59" s="126"/>
      <c r="AS59" s="126"/>
      <c r="AT59" s="126"/>
      <c r="AU59" s="126"/>
      <c r="AV59" s="126"/>
      <c r="AW59" s="126"/>
      <c r="AX59" s="126"/>
      <c r="AY59" s="126">
        <f>SUM(AY56:BE58)</f>
        <v>0</v>
      </c>
      <c r="AZ59" s="126"/>
      <c r="BA59" s="126"/>
      <c r="BB59" s="126"/>
      <c r="BC59" s="126"/>
      <c r="BD59" s="126"/>
      <c r="BE59" s="126"/>
      <c r="BF59" s="126"/>
      <c r="BG59" s="135">
        <f>SUM(BG56:BL58)</f>
        <v>5000000</v>
      </c>
      <c r="BH59" s="127"/>
      <c r="BI59" s="127"/>
      <c r="BJ59" s="127"/>
      <c r="BK59" s="127"/>
      <c r="BL59" s="127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ht="5.25" customHeight="1"/>
    <row r="61" spans="1:64" ht="15.75" customHeight="1">
      <c r="A61" s="133" t="s">
        <v>49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</row>
    <row r="62" spans="1:64" ht="3.75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</row>
    <row r="63" ht="9.75" customHeight="1"/>
    <row r="64" spans="1:73" ht="13.5" customHeight="1">
      <c r="A64" s="123" t="s">
        <v>8</v>
      </c>
      <c r="B64" s="124"/>
      <c r="C64" s="88" t="s">
        <v>65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 t="s">
        <v>12</v>
      </c>
      <c r="AD64" s="88"/>
      <c r="AE64" s="88"/>
      <c r="AF64" s="88"/>
      <c r="AG64" s="88"/>
      <c r="AH64" s="123" t="s">
        <v>11</v>
      </c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5"/>
      <c r="AV64" s="88" t="s">
        <v>10</v>
      </c>
      <c r="AW64" s="88"/>
      <c r="AX64" s="88"/>
      <c r="AY64" s="88"/>
      <c r="AZ64" s="88"/>
      <c r="BA64" s="88"/>
      <c r="BB64" s="88" t="s">
        <v>9</v>
      </c>
      <c r="BC64" s="88"/>
      <c r="BD64" s="88"/>
      <c r="BE64" s="88"/>
      <c r="BF64" s="88"/>
      <c r="BG64" s="88"/>
      <c r="BH64" s="88" t="s">
        <v>30</v>
      </c>
      <c r="BI64" s="88"/>
      <c r="BJ64" s="88"/>
      <c r="BK64" s="88"/>
      <c r="BL64" s="88"/>
      <c r="BN64" s="22"/>
      <c r="BR64" s="7"/>
      <c r="BS64" s="7"/>
      <c r="BU64" s="23"/>
    </row>
    <row r="65" spans="1:71" s="24" customFormat="1" ht="11.25" customHeight="1">
      <c r="A65" s="129">
        <v>1</v>
      </c>
      <c r="B65" s="130"/>
      <c r="C65" s="134">
        <v>3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>
        <v>4</v>
      </c>
      <c r="AD65" s="134"/>
      <c r="AE65" s="134"/>
      <c r="AF65" s="134"/>
      <c r="AG65" s="134"/>
      <c r="AH65" s="129">
        <v>5</v>
      </c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1">
        <v>6</v>
      </c>
      <c r="AW65" s="131"/>
      <c r="AX65" s="131"/>
      <c r="AY65" s="131"/>
      <c r="AZ65" s="131"/>
      <c r="BA65" s="132"/>
      <c r="BB65" s="131">
        <v>6</v>
      </c>
      <c r="BC65" s="131"/>
      <c r="BD65" s="131"/>
      <c r="BE65" s="131"/>
      <c r="BF65" s="131"/>
      <c r="BG65" s="132"/>
      <c r="BH65" s="131">
        <v>6</v>
      </c>
      <c r="BI65" s="131"/>
      <c r="BJ65" s="131"/>
      <c r="BK65" s="131"/>
      <c r="BL65" s="132"/>
      <c r="BN65" s="25"/>
      <c r="BR65" s="26"/>
      <c r="BS65" s="27"/>
    </row>
    <row r="66" spans="1:71" ht="13.5" customHeight="1">
      <c r="A66" s="100"/>
      <c r="B66" s="101"/>
      <c r="C66" s="194" t="s">
        <v>20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126"/>
      <c r="AW66" s="126"/>
      <c r="AX66" s="126"/>
      <c r="AY66" s="126"/>
      <c r="AZ66" s="126"/>
      <c r="BA66" s="126"/>
      <c r="BB66" s="127"/>
      <c r="BC66" s="127"/>
      <c r="BD66" s="127"/>
      <c r="BE66" s="127"/>
      <c r="BF66" s="127"/>
      <c r="BG66" s="128"/>
      <c r="BH66" s="127"/>
      <c r="BI66" s="127"/>
      <c r="BJ66" s="127"/>
      <c r="BK66" s="127"/>
      <c r="BL66" s="128"/>
      <c r="BN66" s="22"/>
      <c r="BR66" s="28"/>
      <c r="BS66" s="7"/>
    </row>
    <row r="67" spans="1:71" ht="12.75" customHeight="1">
      <c r="A67" s="100">
        <v>1</v>
      </c>
      <c r="B67" s="101"/>
      <c r="C67" s="89" t="s">
        <v>66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8" t="s">
        <v>127</v>
      </c>
      <c r="AD67" s="88"/>
      <c r="AE67" s="88"/>
      <c r="AF67" s="88"/>
      <c r="AG67" s="88"/>
      <c r="AH67" s="88" t="s">
        <v>153</v>
      </c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57">
        <v>500000</v>
      </c>
      <c r="AW67" s="57"/>
      <c r="AX67" s="57"/>
      <c r="AY67" s="57"/>
      <c r="AZ67" s="57"/>
      <c r="BA67" s="57"/>
      <c r="BB67" s="58"/>
      <c r="BC67" s="58"/>
      <c r="BD67" s="58"/>
      <c r="BE67" s="58"/>
      <c r="BF67" s="58"/>
      <c r="BG67" s="59"/>
      <c r="BH67" s="58">
        <f>AV67+BB67</f>
        <v>500000</v>
      </c>
      <c r="BI67" s="58"/>
      <c r="BJ67" s="58"/>
      <c r="BK67" s="58"/>
      <c r="BL67" s="59"/>
      <c r="BM67" s="1" t="s">
        <v>131</v>
      </c>
      <c r="BN67" s="22"/>
      <c r="BR67" s="3"/>
      <c r="BS67" s="7"/>
    </row>
    <row r="68" spans="1:71" ht="13.5" customHeight="1">
      <c r="A68" s="100">
        <v>2</v>
      </c>
      <c r="B68" s="101"/>
      <c r="C68" s="89" t="s">
        <v>67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8" t="s">
        <v>127</v>
      </c>
      <c r="AD68" s="88"/>
      <c r="AE68" s="88"/>
      <c r="AF68" s="88"/>
      <c r="AG68" s="88"/>
      <c r="AH68" s="88" t="s">
        <v>153</v>
      </c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57">
        <f>600000-AV80</f>
        <v>510284.65</v>
      </c>
      <c r="AW68" s="57"/>
      <c r="AX68" s="57"/>
      <c r="AY68" s="57"/>
      <c r="AZ68" s="57"/>
      <c r="BA68" s="57"/>
      <c r="BB68" s="58"/>
      <c r="BC68" s="58"/>
      <c r="BD68" s="58"/>
      <c r="BE68" s="58"/>
      <c r="BF68" s="58"/>
      <c r="BG68" s="59"/>
      <c r="BH68" s="58">
        <f aca="true" t="shared" si="0" ref="BH68:BH79">AV68+BB68</f>
        <v>510284.65</v>
      </c>
      <c r="BI68" s="58"/>
      <c r="BJ68" s="58"/>
      <c r="BK68" s="58"/>
      <c r="BL68" s="59"/>
      <c r="BM68" s="3" t="s">
        <v>132</v>
      </c>
      <c r="BN68" s="22"/>
      <c r="BR68" s="29"/>
      <c r="BS68" s="7"/>
    </row>
    <row r="69" spans="1:71" ht="13.5" customHeight="1">
      <c r="A69" s="100">
        <v>3</v>
      </c>
      <c r="B69" s="101"/>
      <c r="C69" s="89" t="s">
        <v>76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8" t="s">
        <v>127</v>
      </c>
      <c r="AD69" s="88"/>
      <c r="AE69" s="88"/>
      <c r="AF69" s="88"/>
      <c r="AG69" s="88"/>
      <c r="AH69" s="88" t="s">
        <v>153</v>
      </c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57">
        <v>242956</v>
      </c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8">
        <f t="shared" si="0"/>
        <v>242956</v>
      </c>
      <c r="BI69" s="58"/>
      <c r="BJ69" s="58"/>
      <c r="BK69" s="58"/>
      <c r="BL69" s="59"/>
      <c r="BM69" s="3" t="s">
        <v>135</v>
      </c>
      <c r="BN69" s="22"/>
      <c r="BR69" s="3"/>
      <c r="BS69" s="7"/>
    </row>
    <row r="70" spans="1:71" ht="15.75" customHeight="1">
      <c r="A70" s="100">
        <v>4</v>
      </c>
      <c r="B70" s="101"/>
      <c r="C70" s="89" t="s">
        <v>77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8" t="s">
        <v>127</v>
      </c>
      <c r="AD70" s="88"/>
      <c r="AE70" s="88"/>
      <c r="AF70" s="88"/>
      <c r="AG70" s="88"/>
      <c r="AH70" s="88" t="s">
        <v>153</v>
      </c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57">
        <v>204951</v>
      </c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8">
        <f t="shared" si="0"/>
        <v>204951</v>
      </c>
      <c r="BI70" s="58"/>
      <c r="BJ70" s="58"/>
      <c r="BK70" s="58"/>
      <c r="BL70" s="59"/>
      <c r="BM70" s="3" t="s">
        <v>132</v>
      </c>
      <c r="BN70" s="22"/>
      <c r="BR70" s="30"/>
      <c r="BS70" s="7"/>
    </row>
    <row r="71" spans="1:71" ht="13.5" customHeight="1">
      <c r="A71" s="100">
        <v>5</v>
      </c>
      <c r="B71" s="101"/>
      <c r="C71" s="89" t="s">
        <v>83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8" t="s">
        <v>127</v>
      </c>
      <c r="AD71" s="88"/>
      <c r="AE71" s="88"/>
      <c r="AF71" s="88"/>
      <c r="AG71" s="88"/>
      <c r="AH71" s="88" t="s">
        <v>153</v>
      </c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57">
        <v>18000</v>
      </c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8">
        <f t="shared" si="0"/>
        <v>18000</v>
      </c>
      <c r="BI71" s="58"/>
      <c r="BJ71" s="58"/>
      <c r="BK71" s="58"/>
      <c r="BL71" s="59"/>
      <c r="BM71" s="3" t="s">
        <v>133</v>
      </c>
      <c r="BN71" s="22"/>
      <c r="BR71" s="30"/>
      <c r="BS71" s="7"/>
    </row>
    <row r="72" spans="1:71" ht="13.5" customHeight="1">
      <c r="A72" s="100">
        <v>6</v>
      </c>
      <c r="B72" s="101"/>
      <c r="C72" s="85" t="s">
        <v>148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  <c r="AC72" s="60" t="s">
        <v>127</v>
      </c>
      <c r="AD72" s="61"/>
      <c r="AE72" s="61"/>
      <c r="AF72" s="61"/>
      <c r="AG72" s="62"/>
      <c r="AH72" s="60" t="s">
        <v>153</v>
      </c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/>
      <c r="AV72" s="57">
        <f>SUM(AV73:BA78)</f>
        <v>3281077.39</v>
      </c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8">
        <f>AV72+BB72</f>
        <v>3281077.39</v>
      </c>
      <c r="BI72" s="58"/>
      <c r="BJ72" s="58"/>
      <c r="BK72" s="58"/>
      <c r="BL72" s="59"/>
      <c r="BM72" s="3"/>
      <c r="BN72" s="22"/>
      <c r="BR72" s="30"/>
      <c r="BS72" s="7"/>
    </row>
    <row r="73" spans="1:71" ht="13.5" customHeight="1">
      <c r="A73" s="50"/>
      <c r="B73" s="51"/>
      <c r="C73" s="85" t="s">
        <v>154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7"/>
      <c r="AC73" s="63"/>
      <c r="AD73" s="64"/>
      <c r="AE73" s="64"/>
      <c r="AF73" s="64"/>
      <c r="AG73" s="65"/>
      <c r="AH73" s="63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5"/>
      <c r="AV73" s="57">
        <f>1465186-128511.88</f>
        <v>1336674.12</v>
      </c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8">
        <f>AV73+BB73</f>
        <v>1336674.12</v>
      </c>
      <c r="BI73" s="58"/>
      <c r="BJ73" s="58"/>
      <c r="BK73" s="58"/>
      <c r="BL73" s="59"/>
      <c r="BM73" s="3"/>
      <c r="BN73" s="22"/>
      <c r="BR73" s="30"/>
      <c r="BS73" s="7"/>
    </row>
    <row r="74" spans="1:71" ht="13.5" customHeight="1">
      <c r="A74" s="100"/>
      <c r="B74" s="101"/>
      <c r="C74" s="89" t="s">
        <v>149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63"/>
      <c r="AD74" s="64"/>
      <c r="AE74" s="64"/>
      <c r="AF74" s="64"/>
      <c r="AG74" s="65"/>
      <c r="AH74" s="63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5"/>
      <c r="AV74" s="57">
        <v>76906</v>
      </c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8">
        <f t="shared" si="0"/>
        <v>76906</v>
      </c>
      <c r="BI74" s="58"/>
      <c r="BJ74" s="58"/>
      <c r="BK74" s="58"/>
      <c r="BL74" s="59"/>
      <c r="BM74" s="3" t="s">
        <v>134</v>
      </c>
      <c r="BN74" s="22"/>
      <c r="BR74" s="30"/>
      <c r="BS74" s="7"/>
    </row>
    <row r="75" spans="1:71" ht="12.75" customHeight="1">
      <c r="A75" s="100"/>
      <c r="B75" s="101"/>
      <c r="C75" s="89" t="s">
        <v>150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63"/>
      <c r="AD75" s="64"/>
      <c r="AE75" s="64"/>
      <c r="AF75" s="64"/>
      <c r="AG75" s="65"/>
      <c r="AH75" s="63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5"/>
      <c r="AV75" s="57">
        <v>511963</v>
      </c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8">
        <f t="shared" si="0"/>
        <v>511963</v>
      </c>
      <c r="BI75" s="58"/>
      <c r="BJ75" s="58"/>
      <c r="BK75" s="58"/>
      <c r="BL75" s="59"/>
      <c r="BM75" s="3" t="s">
        <v>136</v>
      </c>
      <c r="BN75" s="22"/>
      <c r="BR75" s="30"/>
      <c r="BS75" s="7"/>
    </row>
    <row r="76" spans="1:71" ht="12.75" customHeight="1">
      <c r="A76" s="100"/>
      <c r="B76" s="101"/>
      <c r="C76" s="89" t="s">
        <v>151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63"/>
      <c r="AD76" s="64"/>
      <c r="AE76" s="64"/>
      <c r="AF76" s="64"/>
      <c r="AG76" s="65"/>
      <c r="AH76" s="63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5"/>
      <c r="AV76" s="57">
        <v>282000</v>
      </c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8">
        <f t="shared" si="0"/>
        <v>282000</v>
      </c>
      <c r="BI76" s="58"/>
      <c r="BJ76" s="58"/>
      <c r="BK76" s="58"/>
      <c r="BL76" s="59"/>
      <c r="BM76" s="3" t="s">
        <v>132</v>
      </c>
      <c r="BN76" s="22"/>
      <c r="BR76" s="30"/>
      <c r="BS76" s="31"/>
    </row>
    <row r="77" spans="1:71" ht="11.25" customHeight="1">
      <c r="A77" s="100"/>
      <c r="B77" s="101"/>
      <c r="C77" s="89" t="s">
        <v>161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63"/>
      <c r="AD77" s="64"/>
      <c r="AE77" s="64"/>
      <c r="AF77" s="64"/>
      <c r="AG77" s="65"/>
      <c r="AH77" s="63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5"/>
      <c r="AV77" s="118">
        <f>1098038-24503.73</f>
        <v>1073534.27</v>
      </c>
      <c r="AW77" s="118"/>
      <c r="AX77" s="118"/>
      <c r="AY77" s="118"/>
      <c r="AZ77" s="118"/>
      <c r="BA77" s="118"/>
      <c r="BB77" s="57"/>
      <c r="BC77" s="57"/>
      <c r="BD77" s="57"/>
      <c r="BE77" s="57"/>
      <c r="BF77" s="57"/>
      <c r="BG77" s="57"/>
      <c r="BH77" s="58">
        <f t="shared" si="0"/>
        <v>1073534.27</v>
      </c>
      <c r="BI77" s="58"/>
      <c r="BJ77" s="58"/>
      <c r="BK77" s="58"/>
      <c r="BL77" s="59"/>
      <c r="BM77" s="1" t="s">
        <v>137</v>
      </c>
      <c r="BN77" s="22"/>
      <c r="BR77" s="30"/>
      <c r="BS77" s="7"/>
    </row>
    <row r="78" spans="1:71" ht="0.75" customHeight="1" hidden="1">
      <c r="A78" s="100"/>
      <c r="B78" s="101"/>
      <c r="C78" s="89" t="s">
        <v>152</v>
      </c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66"/>
      <c r="AD78" s="67"/>
      <c r="AE78" s="67"/>
      <c r="AF78" s="67"/>
      <c r="AG78" s="68"/>
      <c r="AH78" s="66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90"/>
      <c r="AW78" s="91"/>
      <c r="AX78" s="91"/>
      <c r="AY78" s="91"/>
      <c r="AZ78" s="91"/>
      <c r="BA78" s="92"/>
      <c r="BB78" s="57"/>
      <c r="BC78" s="57"/>
      <c r="BD78" s="57"/>
      <c r="BE78" s="57"/>
      <c r="BF78" s="57"/>
      <c r="BG78" s="57"/>
      <c r="BH78" s="58">
        <f t="shared" si="0"/>
        <v>0</v>
      </c>
      <c r="BI78" s="58"/>
      <c r="BJ78" s="58"/>
      <c r="BK78" s="58"/>
      <c r="BL78" s="59"/>
      <c r="BM78" s="3" t="s">
        <v>132</v>
      </c>
      <c r="BN78" s="22"/>
      <c r="BR78" s="30"/>
      <c r="BS78" s="7"/>
    </row>
    <row r="79" spans="1:71" s="52" customFormat="1" ht="12.75" customHeight="1">
      <c r="A79" s="100">
        <v>7</v>
      </c>
      <c r="B79" s="101"/>
      <c r="C79" s="97" t="s">
        <v>126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9"/>
      <c r="AC79" s="69" t="s">
        <v>127</v>
      </c>
      <c r="AD79" s="70"/>
      <c r="AE79" s="70"/>
      <c r="AF79" s="70"/>
      <c r="AG79" s="71"/>
      <c r="AH79" s="60" t="s">
        <v>156</v>
      </c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2"/>
      <c r="AV79" s="93">
        <f>SUM(AV80:BA82)</f>
        <v>242730.96000000002</v>
      </c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81">
        <f t="shared" si="0"/>
        <v>242730.96000000002</v>
      </c>
      <c r="BI79" s="81"/>
      <c r="BJ79" s="81"/>
      <c r="BK79" s="81"/>
      <c r="BL79" s="82"/>
      <c r="BM79" s="52" t="s">
        <v>132</v>
      </c>
      <c r="BN79" s="53"/>
      <c r="BR79" s="33"/>
      <c r="BS79" s="54"/>
    </row>
    <row r="80" spans="1:71" ht="12.75" customHeight="1">
      <c r="A80" s="50"/>
      <c r="B80" s="51"/>
      <c r="C80" s="78" t="s">
        <v>128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0"/>
      <c r="AC80" s="72"/>
      <c r="AD80" s="73"/>
      <c r="AE80" s="73"/>
      <c r="AF80" s="73"/>
      <c r="AG80" s="74"/>
      <c r="AH80" s="63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5"/>
      <c r="AV80" s="57">
        <v>89715.35</v>
      </c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8">
        <f>AV80+BB80</f>
        <v>89715.35</v>
      </c>
      <c r="BI80" s="58"/>
      <c r="BJ80" s="58"/>
      <c r="BK80" s="58"/>
      <c r="BL80" s="59"/>
      <c r="BM80" s="1" t="s">
        <v>138</v>
      </c>
      <c r="BN80" s="22"/>
      <c r="BR80" s="30"/>
      <c r="BS80" s="7"/>
    </row>
    <row r="81" spans="1:71" ht="12.75" customHeight="1">
      <c r="A81" s="50"/>
      <c r="B81" s="51"/>
      <c r="C81" s="78" t="s">
        <v>129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80"/>
      <c r="AC81" s="72"/>
      <c r="AD81" s="73"/>
      <c r="AE81" s="73"/>
      <c r="AF81" s="73"/>
      <c r="AG81" s="74"/>
      <c r="AH81" s="63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5"/>
      <c r="AV81" s="57">
        <v>0</v>
      </c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8">
        <f>AV81+BB81</f>
        <v>0</v>
      </c>
      <c r="BI81" s="58"/>
      <c r="BJ81" s="58"/>
      <c r="BK81" s="58"/>
      <c r="BL81" s="59"/>
      <c r="BN81" s="22"/>
      <c r="BR81" s="30"/>
      <c r="BS81" s="7"/>
    </row>
    <row r="82" spans="1:71" ht="12.75" customHeight="1">
      <c r="A82" s="50"/>
      <c r="B82" s="51"/>
      <c r="C82" s="78" t="s">
        <v>130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80"/>
      <c r="AC82" s="75"/>
      <c r="AD82" s="76"/>
      <c r="AE82" s="76"/>
      <c r="AF82" s="76"/>
      <c r="AG82" s="77"/>
      <c r="AH82" s="66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/>
      <c r="AV82" s="57">
        <f>128511.88+24503.73</f>
        <v>153015.61000000002</v>
      </c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8">
        <f>AV82+BB82</f>
        <v>153015.61000000002</v>
      </c>
      <c r="BI82" s="58"/>
      <c r="BJ82" s="58"/>
      <c r="BK82" s="58"/>
      <c r="BL82" s="59"/>
      <c r="BM82" s="1" t="s">
        <v>139</v>
      </c>
      <c r="BN82" s="22"/>
      <c r="BR82" s="30"/>
      <c r="BS82" s="7"/>
    </row>
    <row r="83" spans="1:71" ht="13.5" customHeight="1">
      <c r="A83" s="100"/>
      <c r="B83" s="101"/>
      <c r="C83" s="119" t="s">
        <v>21</v>
      </c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1"/>
      <c r="AC83" s="123"/>
      <c r="AD83" s="124"/>
      <c r="AE83" s="124"/>
      <c r="AF83" s="124"/>
      <c r="AG83" s="125"/>
      <c r="AH83" s="123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5"/>
      <c r="AV83" s="84"/>
      <c r="AW83" s="58"/>
      <c r="AX83" s="58"/>
      <c r="AY83" s="58"/>
      <c r="AZ83" s="58"/>
      <c r="BA83" s="59"/>
      <c r="BB83" s="84"/>
      <c r="BC83" s="58"/>
      <c r="BD83" s="58"/>
      <c r="BE83" s="58"/>
      <c r="BF83" s="58"/>
      <c r="BG83" s="59"/>
      <c r="BH83" s="84"/>
      <c r="BI83" s="58"/>
      <c r="BJ83" s="58"/>
      <c r="BK83" s="58"/>
      <c r="BL83" s="59"/>
      <c r="BN83" s="22"/>
      <c r="BR83" s="28"/>
      <c r="BS83" s="7"/>
    </row>
    <row r="84" spans="1:71" ht="14.25" customHeight="1">
      <c r="A84" s="100">
        <v>1</v>
      </c>
      <c r="B84" s="101"/>
      <c r="C84" s="89" t="s">
        <v>68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8" t="s">
        <v>143</v>
      </c>
      <c r="AD84" s="88"/>
      <c r="AE84" s="88"/>
      <c r="AF84" s="88"/>
      <c r="AG84" s="88"/>
      <c r="AH84" s="88" t="s">
        <v>69</v>
      </c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57">
        <v>345500</v>
      </c>
      <c r="AW84" s="57"/>
      <c r="AX84" s="57"/>
      <c r="AY84" s="57"/>
      <c r="AZ84" s="57"/>
      <c r="BA84" s="57"/>
      <c r="BB84" s="58"/>
      <c r="BC84" s="58"/>
      <c r="BD84" s="58"/>
      <c r="BE84" s="58"/>
      <c r="BF84" s="58"/>
      <c r="BG84" s="59"/>
      <c r="BH84" s="58">
        <f aca="true" t="shared" si="1" ref="BH84:BH89">AV84+BB84</f>
        <v>345500</v>
      </c>
      <c r="BI84" s="58"/>
      <c r="BJ84" s="58"/>
      <c r="BK84" s="58"/>
      <c r="BL84" s="59"/>
      <c r="BN84" s="22"/>
      <c r="BR84" s="28"/>
      <c r="BS84" s="7"/>
    </row>
    <row r="85" spans="1:71" ht="12" customHeight="1">
      <c r="A85" s="100">
        <v>2</v>
      </c>
      <c r="B85" s="101"/>
      <c r="C85" s="89" t="s">
        <v>70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8" t="s">
        <v>143</v>
      </c>
      <c r="AD85" s="88"/>
      <c r="AE85" s="88"/>
      <c r="AF85" s="88"/>
      <c r="AG85" s="88"/>
      <c r="AH85" s="88" t="s">
        <v>71</v>
      </c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57">
        <v>69100</v>
      </c>
      <c r="AW85" s="57"/>
      <c r="AX85" s="57"/>
      <c r="AY85" s="57"/>
      <c r="AZ85" s="57"/>
      <c r="BA85" s="57"/>
      <c r="BB85" s="58"/>
      <c r="BC85" s="58"/>
      <c r="BD85" s="58"/>
      <c r="BE85" s="58"/>
      <c r="BF85" s="58"/>
      <c r="BG85" s="59"/>
      <c r="BH85" s="58">
        <f t="shared" si="1"/>
        <v>69100</v>
      </c>
      <c r="BI85" s="58"/>
      <c r="BJ85" s="58"/>
      <c r="BK85" s="58"/>
      <c r="BL85" s="59"/>
      <c r="BN85" s="22"/>
      <c r="BR85" s="28"/>
      <c r="BS85" s="7"/>
    </row>
    <row r="86" spans="1:71" ht="12.75" customHeight="1">
      <c r="A86" s="100">
        <v>3</v>
      </c>
      <c r="B86" s="101"/>
      <c r="C86" s="89" t="s">
        <v>79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8" t="s">
        <v>78</v>
      </c>
      <c r="AD86" s="88"/>
      <c r="AE86" s="88"/>
      <c r="AF86" s="88"/>
      <c r="AG86" s="88"/>
      <c r="AH86" s="88" t="s">
        <v>80</v>
      </c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57">
        <v>9.7</v>
      </c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>
        <f t="shared" si="1"/>
        <v>9.7</v>
      </c>
      <c r="BI86" s="57"/>
      <c r="BJ86" s="57"/>
      <c r="BK86" s="57"/>
      <c r="BL86" s="57"/>
      <c r="BN86" s="22"/>
      <c r="BR86" s="28"/>
      <c r="BS86" s="7"/>
    </row>
    <row r="87" spans="1:81" ht="15" customHeight="1">
      <c r="A87" s="100">
        <v>4</v>
      </c>
      <c r="B87" s="101"/>
      <c r="C87" s="89" t="s">
        <v>96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8" t="s">
        <v>78</v>
      </c>
      <c r="AD87" s="88"/>
      <c r="AE87" s="88"/>
      <c r="AF87" s="88"/>
      <c r="AG87" s="88"/>
      <c r="AH87" s="88" t="s">
        <v>85</v>
      </c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57">
        <v>19.2</v>
      </c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>
        <f t="shared" si="1"/>
        <v>19.2</v>
      </c>
      <c r="BI87" s="57"/>
      <c r="BJ87" s="57"/>
      <c r="BK87" s="57"/>
      <c r="BL87" s="57"/>
      <c r="BN87" s="22"/>
      <c r="BR87" s="28"/>
      <c r="BS87" s="7"/>
      <c r="BY87" s="83"/>
      <c r="BZ87" s="83"/>
      <c r="CA87" s="83"/>
      <c r="CB87" s="83"/>
      <c r="CC87" s="83"/>
    </row>
    <row r="88" spans="1:71" ht="15" customHeight="1">
      <c r="A88" s="100">
        <v>5</v>
      </c>
      <c r="B88" s="101"/>
      <c r="C88" s="89" t="s">
        <v>145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8" t="s">
        <v>144</v>
      </c>
      <c r="AD88" s="88"/>
      <c r="AE88" s="88"/>
      <c r="AF88" s="88"/>
      <c r="AG88" s="88"/>
      <c r="AH88" s="88" t="s">
        <v>85</v>
      </c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57">
        <v>1</v>
      </c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>
        <f t="shared" si="1"/>
        <v>1</v>
      </c>
      <c r="BI88" s="57"/>
      <c r="BJ88" s="57"/>
      <c r="BK88" s="57"/>
      <c r="BL88" s="57"/>
      <c r="BN88" s="22"/>
      <c r="BR88" s="3"/>
      <c r="BS88" s="7"/>
    </row>
    <row r="89" spans="1:74" ht="13.5" customHeight="1">
      <c r="A89" s="100">
        <v>6</v>
      </c>
      <c r="B89" s="101"/>
      <c r="C89" s="89" t="s">
        <v>86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8" t="s">
        <v>87</v>
      </c>
      <c r="AD89" s="88"/>
      <c r="AE89" s="88"/>
      <c r="AF89" s="88"/>
      <c r="AG89" s="88"/>
      <c r="AH89" s="88" t="s">
        <v>85</v>
      </c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57">
        <v>187.5</v>
      </c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>
        <f t="shared" si="1"/>
        <v>187.5</v>
      </c>
      <c r="BI89" s="57"/>
      <c r="BJ89" s="57"/>
      <c r="BK89" s="57"/>
      <c r="BL89" s="57"/>
      <c r="BN89" s="22"/>
      <c r="BR89" s="3"/>
      <c r="BS89" s="32"/>
      <c r="BT89" s="3"/>
      <c r="BU89" s="3"/>
      <c r="BV89" s="3"/>
    </row>
    <row r="90" spans="1:74" ht="30" customHeight="1" hidden="1">
      <c r="A90" s="100"/>
      <c r="B90" s="101"/>
      <c r="C90" s="85" t="s">
        <v>108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7"/>
      <c r="AC90" s="88" t="s">
        <v>28</v>
      </c>
      <c r="AD90" s="88"/>
      <c r="AE90" s="88"/>
      <c r="AF90" s="88"/>
      <c r="AG90" s="88"/>
      <c r="AH90" s="88" t="s">
        <v>114</v>
      </c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4">
        <f>1+1+1+4+3</f>
        <v>10</v>
      </c>
      <c r="AW90" s="58"/>
      <c r="AX90" s="58"/>
      <c r="AY90" s="58"/>
      <c r="AZ90" s="58"/>
      <c r="BA90" s="59"/>
      <c r="BB90" s="84"/>
      <c r="BC90" s="58"/>
      <c r="BD90" s="58"/>
      <c r="BE90" s="58"/>
      <c r="BF90" s="58"/>
      <c r="BG90" s="59"/>
      <c r="BH90" s="84">
        <f>AV90+BB90</f>
        <v>10</v>
      </c>
      <c r="BI90" s="58"/>
      <c r="BJ90" s="58"/>
      <c r="BK90" s="58"/>
      <c r="BL90" s="59"/>
      <c r="BN90" s="22"/>
      <c r="BR90" s="3"/>
      <c r="BS90" s="32"/>
      <c r="BT90" s="3"/>
      <c r="BU90" s="3"/>
      <c r="BV90" s="3"/>
    </row>
    <row r="91" spans="1:71" ht="12.75" customHeight="1" hidden="1">
      <c r="A91" s="100"/>
      <c r="B91" s="101"/>
      <c r="C91" s="89" t="s">
        <v>111</v>
      </c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8" t="s">
        <v>28</v>
      </c>
      <c r="AD91" s="88"/>
      <c r="AE91" s="88"/>
      <c r="AF91" s="88"/>
      <c r="AG91" s="88"/>
      <c r="AH91" s="88" t="s">
        <v>103</v>
      </c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4"/>
      <c r="AW91" s="58"/>
      <c r="AX91" s="58"/>
      <c r="AY91" s="58"/>
      <c r="AZ91" s="58"/>
      <c r="BA91" s="59"/>
      <c r="BB91" s="84"/>
      <c r="BC91" s="58"/>
      <c r="BD91" s="58"/>
      <c r="BE91" s="58"/>
      <c r="BF91" s="58"/>
      <c r="BG91" s="59"/>
      <c r="BH91" s="57">
        <v>2</v>
      </c>
      <c r="BI91" s="57"/>
      <c r="BJ91" s="57"/>
      <c r="BK91" s="57"/>
      <c r="BL91" s="57"/>
      <c r="BM91" s="1" t="s">
        <v>113</v>
      </c>
      <c r="BN91" s="22"/>
      <c r="BR91" s="28"/>
      <c r="BS91" s="7"/>
    </row>
    <row r="92" spans="1:71" ht="12.75" customHeight="1" hidden="1">
      <c r="A92" s="100"/>
      <c r="B92" s="101"/>
      <c r="C92" s="89" t="s">
        <v>122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8" t="s">
        <v>28</v>
      </c>
      <c r="AD92" s="88"/>
      <c r="AE92" s="88"/>
      <c r="AF92" s="88"/>
      <c r="AG92" s="88"/>
      <c r="AH92" s="88" t="s">
        <v>103</v>
      </c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4">
        <v>6</v>
      </c>
      <c r="AW92" s="58"/>
      <c r="AX92" s="58"/>
      <c r="AY92" s="58"/>
      <c r="AZ92" s="58"/>
      <c r="BA92" s="59"/>
      <c r="BB92" s="84"/>
      <c r="BC92" s="58"/>
      <c r="BD92" s="58"/>
      <c r="BE92" s="58"/>
      <c r="BF92" s="58"/>
      <c r="BG92" s="59"/>
      <c r="BH92" s="57">
        <f>AV92+BB92</f>
        <v>6</v>
      </c>
      <c r="BI92" s="57"/>
      <c r="BJ92" s="57"/>
      <c r="BK92" s="57"/>
      <c r="BL92" s="57"/>
      <c r="BM92" s="43"/>
      <c r="BN92" s="22"/>
      <c r="BR92" s="28"/>
      <c r="BS92" s="7"/>
    </row>
    <row r="93" spans="1:71" ht="12.75" customHeight="1">
      <c r="A93" s="100">
        <v>7</v>
      </c>
      <c r="B93" s="101"/>
      <c r="C93" s="95" t="s">
        <v>157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88" t="s">
        <v>127</v>
      </c>
      <c r="AD93" s="88"/>
      <c r="AE93" s="88"/>
      <c r="AF93" s="88"/>
      <c r="AG93" s="88"/>
      <c r="AH93" s="88" t="s">
        <v>158</v>
      </c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57">
        <f>AV79</f>
        <v>242730.96000000002</v>
      </c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8">
        <f>BH79</f>
        <v>242730.96000000002</v>
      </c>
      <c r="BI93" s="58"/>
      <c r="BJ93" s="58"/>
      <c r="BK93" s="58"/>
      <c r="BL93" s="59"/>
      <c r="BM93" s="56"/>
      <c r="BN93" s="22"/>
      <c r="BR93" s="28"/>
      <c r="BS93" s="7"/>
    </row>
    <row r="94" spans="1:71" ht="12" customHeight="1">
      <c r="A94" s="100"/>
      <c r="B94" s="101"/>
      <c r="C94" s="194" t="s">
        <v>22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57"/>
      <c r="AW94" s="57"/>
      <c r="AX94" s="57"/>
      <c r="AY94" s="57"/>
      <c r="AZ94" s="57"/>
      <c r="BA94" s="57"/>
      <c r="BB94" s="58"/>
      <c r="BC94" s="58"/>
      <c r="BD94" s="58"/>
      <c r="BE94" s="58"/>
      <c r="BF94" s="58"/>
      <c r="BG94" s="59"/>
      <c r="BH94" s="58"/>
      <c r="BI94" s="58"/>
      <c r="BJ94" s="58"/>
      <c r="BK94" s="58"/>
      <c r="BL94" s="59"/>
      <c r="BN94" s="22"/>
      <c r="BR94" s="28"/>
      <c r="BS94" s="7"/>
    </row>
    <row r="95" spans="1:71" ht="25.5" customHeight="1">
      <c r="A95" s="100">
        <v>1</v>
      </c>
      <c r="B95" s="101"/>
      <c r="C95" s="89" t="s">
        <v>72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8" t="s">
        <v>127</v>
      </c>
      <c r="AD95" s="88"/>
      <c r="AE95" s="88"/>
      <c r="AF95" s="88"/>
      <c r="AG95" s="88"/>
      <c r="AH95" s="88" t="s">
        <v>27</v>
      </c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57">
        <f>AV67/AV84</f>
        <v>1.447178002894356</v>
      </c>
      <c r="AW95" s="57"/>
      <c r="AX95" s="57"/>
      <c r="AY95" s="57"/>
      <c r="AZ95" s="57"/>
      <c r="BA95" s="57"/>
      <c r="BB95" s="58"/>
      <c r="BC95" s="58"/>
      <c r="BD95" s="58"/>
      <c r="BE95" s="58"/>
      <c r="BF95" s="58"/>
      <c r="BG95" s="59"/>
      <c r="BH95" s="58">
        <f>AV95+BB95</f>
        <v>1.447178002894356</v>
      </c>
      <c r="BI95" s="58"/>
      <c r="BJ95" s="58"/>
      <c r="BK95" s="58"/>
      <c r="BL95" s="59"/>
      <c r="BN95" s="22"/>
      <c r="BR95" s="28"/>
      <c r="BS95" s="7"/>
    </row>
    <row r="96" spans="1:71" ht="25.5" customHeight="1">
      <c r="A96" s="100">
        <v>2</v>
      </c>
      <c r="B96" s="101"/>
      <c r="C96" s="89" t="s">
        <v>73</v>
      </c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8" t="s">
        <v>127</v>
      </c>
      <c r="AD96" s="88"/>
      <c r="AE96" s="88"/>
      <c r="AF96" s="88"/>
      <c r="AG96" s="88"/>
      <c r="AH96" s="88" t="s">
        <v>27</v>
      </c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57">
        <f>AV68/AV85</f>
        <v>7.3847272069464545</v>
      </c>
      <c r="AW96" s="57"/>
      <c r="AX96" s="57"/>
      <c r="AY96" s="57"/>
      <c r="AZ96" s="57"/>
      <c r="BA96" s="57"/>
      <c r="BB96" s="58"/>
      <c r="BC96" s="58"/>
      <c r="BD96" s="58"/>
      <c r="BE96" s="58"/>
      <c r="BF96" s="58"/>
      <c r="BG96" s="59"/>
      <c r="BH96" s="58">
        <f>AV96+BB96</f>
        <v>7.3847272069464545</v>
      </c>
      <c r="BI96" s="58"/>
      <c r="BJ96" s="58"/>
      <c r="BK96" s="58"/>
      <c r="BL96" s="59"/>
      <c r="BN96" s="22"/>
      <c r="BR96" s="28"/>
      <c r="BS96" s="7"/>
    </row>
    <row r="97" spans="1:71" ht="18.75" customHeight="1">
      <c r="A97" s="100">
        <v>3</v>
      </c>
      <c r="B97" s="101"/>
      <c r="C97" s="89" t="s">
        <v>81</v>
      </c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8" t="s">
        <v>127</v>
      </c>
      <c r="AD97" s="88"/>
      <c r="AE97" s="88"/>
      <c r="AF97" s="88"/>
      <c r="AG97" s="88"/>
      <c r="AH97" s="88" t="s">
        <v>27</v>
      </c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57">
        <f>SUM(AV69:BA70)/AV86</f>
        <v>46175.9793814433</v>
      </c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>
        <f>AV97+BB97</f>
        <v>46175.9793814433</v>
      </c>
      <c r="BI97" s="57"/>
      <c r="BJ97" s="57"/>
      <c r="BK97" s="57"/>
      <c r="BL97" s="57"/>
      <c r="BN97" s="22"/>
      <c r="BR97" s="28"/>
      <c r="BS97" s="7"/>
    </row>
    <row r="98" spans="1:71" ht="19.5" customHeight="1">
      <c r="A98" s="100">
        <v>4</v>
      </c>
      <c r="B98" s="101"/>
      <c r="C98" s="89" t="s">
        <v>146</v>
      </c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8" t="s">
        <v>127</v>
      </c>
      <c r="AD98" s="88"/>
      <c r="AE98" s="88"/>
      <c r="AF98" s="88"/>
      <c r="AG98" s="88"/>
      <c r="AH98" s="88" t="s">
        <v>27</v>
      </c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57">
        <f>AV72/AV87</f>
        <v>170889.44739583335</v>
      </c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>
        <v>170889.44739583335</v>
      </c>
      <c r="BI98" s="57"/>
      <c r="BJ98" s="57"/>
      <c r="BK98" s="57"/>
      <c r="BL98" s="57"/>
      <c r="BN98" s="22"/>
      <c r="BR98" s="28"/>
      <c r="BS98" s="7"/>
    </row>
    <row r="99" spans="1:71" ht="15" customHeight="1">
      <c r="A99" s="100">
        <v>5</v>
      </c>
      <c r="B99" s="101"/>
      <c r="C99" s="89" t="s">
        <v>88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8" t="s">
        <v>127</v>
      </c>
      <c r="AD99" s="88"/>
      <c r="AE99" s="88"/>
      <c r="AF99" s="88"/>
      <c r="AG99" s="88"/>
      <c r="AH99" s="88" t="s">
        <v>27</v>
      </c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57">
        <f>AV71/AV89</f>
        <v>96</v>
      </c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>
        <f>AV99+BB99</f>
        <v>96</v>
      </c>
      <c r="BI99" s="57"/>
      <c r="BJ99" s="57"/>
      <c r="BK99" s="57"/>
      <c r="BL99" s="57"/>
      <c r="BN99" s="22"/>
      <c r="BR99" s="28"/>
      <c r="BS99" s="7"/>
    </row>
    <row r="100" spans="1:71" ht="24.75" customHeight="1" hidden="1">
      <c r="A100" s="100"/>
      <c r="B100" s="101"/>
      <c r="C100" s="85" t="s">
        <v>106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7"/>
      <c r="AC100" s="88" t="s">
        <v>127</v>
      </c>
      <c r="AD100" s="88"/>
      <c r="AE100" s="88"/>
      <c r="AF100" s="88"/>
      <c r="AG100" s="88"/>
      <c r="AH100" s="88" t="s">
        <v>27</v>
      </c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>
        <f>AV100+BB100</f>
        <v>0</v>
      </c>
      <c r="BI100" s="57"/>
      <c r="BJ100" s="57"/>
      <c r="BK100" s="57"/>
      <c r="BL100" s="57"/>
      <c r="BN100" s="22"/>
      <c r="BR100" s="28"/>
      <c r="BS100" s="7"/>
    </row>
    <row r="101" spans="1:71" ht="0.75" customHeight="1" hidden="1">
      <c r="A101" s="100"/>
      <c r="B101" s="101"/>
      <c r="C101" s="89" t="s">
        <v>92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8" t="s">
        <v>127</v>
      </c>
      <c r="AD101" s="88"/>
      <c r="AE101" s="88"/>
      <c r="AF101" s="88"/>
      <c r="AG101" s="88"/>
      <c r="AH101" s="88" t="s">
        <v>27</v>
      </c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57" t="e">
        <f>#REF!/#REF!</f>
        <v>#REF!</v>
      </c>
      <c r="AW101" s="57"/>
      <c r="AX101" s="57"/>
      <c r="AY101" s="57"/>
      <c r="AZ101" s="57"/>
      <c r="BA101" s="57"/>
      <c r="BB101" s="57" t="e">
        <f>#REF!/#REF!</f>
        <v>#REF!</v>
      </c>
      <c r="BC101" s="57"/>
      <c r="BD101" s="57"/>
      <c r="BE101" s="57"/>
      <c r="BF101" s="57"/>
      <c r="BG101" s="57"/>
      <c r="BH101" s="57" t="e">
        <f>#REF!/#REF!</f>
        <v>#REF!</v>
      </c>
      <c r="BI101" s="57"/>
      <c r="BJ101" s="57"/>
      <c r="BK101" s="57"/>
      <c r="BL101" s="57"/>
      <c r="BN101" s="22"/>
      <c r="BR101" s="28"/>
      <c r="BS101" s="7"/>
    </row>
    <row r="102" spans="1:71" ht="15" customHeight="1" hidden="1">
      <c r="A102" s="100"/>
      <c r="B102" s="101"/>
      <c r="C102" s="85" t="s">
        <v>109</v>
      </c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7"/>
      <c r="AC102" s="88" t="s">
        <v>127</v>
      </c>
      <c r="AD102" s="88"/>
      <c r="AE102" s="88"/>
      <c r="AF102" s="88"/>
      <c r="AG102" s="88"/>
      <c r="AH102" s="88" t="s">
        <v>27</v>
      </c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4"/>
      <c r="AW102" s="58"/>
      <c r="AX102" s="58"/>
      <c r="AY102" s="58"/>
      <c r="AZ102" s="58"/>
      <c r="BA102" s="59"/>
      <c r="BB102" s="84" t="e">
        <f>BB77/BB91</f>
        <v>#DIV/0!</v>
      </c>
      <c r="BC102" s="58"/>
      <c r="BD102" s="58"/>
      <c r="BE102" s="58"/>
      <c r="BF102" s="58"/>
      <c r="BG102" s="59"/>
      <c r="BH102" s="57" t="e">
        <f>AV102+BB102</f>
        <v>#DIV/0!</v>
      </c>
      <c r="BI102" s="57"/>
      <c r="BJ102" s="57"/>
      <c r="BK102" s="57"/>
      <c r="BL102" s="57"/>
      <c r="BN102" s="22"/>
      <c r="BR102" s="28"/>
      <c r="BS102" s="7"/>
    </row>
    <row r="103" spans="1:71" ht="15" customHeight="1" hidden="1">
      <c r="A103" s="100"/>
      <c r="B103" s="101"/>
      <c r="C103" s="85" t="s">
        <v>112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7"/>
      <c r="AC103" s="88" t="s">
        <v>127</v>
      </c>
      <c r="AD103" s="88"/>
      <c r="AE103" s="88"/>
      <c r="AF103" s="88"/>
      <c r="AG103" s="88"/>
      <c r="AH103" s="88" t="s">
        <v>27</v>
      </c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4">
        <f>AV78/AV92</f>
        <v>0</v>
      </c>
      <c r="AW103" s="58"/>
      <c r="AX103" s="58"/>
      <c r="AY103" s="58"/>
      <c r="AZ103" s="58"/>
      <c r="BA103" s="59"/>
      <c r="BB103" s="84" t="e">
        <f>BB78/BB92</f>
        <v>#DIV/0!</v>
      </c>
      <c r="BC103" s="58"/>
      <c r="BD103" s="58"/>
      <c r="BE103" s="58"/>
      <c r="BF103" s="58"/>
      <c r="BG103" s="59"/>
      <c r="BH103" s="57">
        <f>BH78/BH92</f>
        <v>0</v>
      </c>
      <c r="BI103" s="57"/>
      <c r="BJ103" s="57"/>
      <c r="BK103" s="57"/>
      <c r="BL103" s="57"/>
      <c r="BN103" s="22"/>
      <c r="BR103" s="28"/>
      <c r="BS103" s="7"/>
    </row>
    <row r="104" spans="1:71" ht="13.5" customHeight="1">
      <c r="A104" s="100"/>
      <c r="B104" s="101"/>
      <c r="C104" s="194" t="s">
        <v>23</v>
      </c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57"/>
      <c r="AW104" s="57"/>
      <c r="AX104" s="57"/>
      <c r="AY104" s="57"/>
      <c r="AZ104" s="57"/>
      <c r="BA104" s="57"/>
      <c r="BB104" s="58"/>
      <c r="BC104" s="58"/>
      <c r="BD104" s="58"/>
      <c r="BE104" s="58"/>
      <c r="BF104" s="58"/>
      <c r="BG104" s="59"/>
      <c r="BH104" s="58"/>
      <c r="BI104" s="58"/>
      <c r="BJ104" s="58"/>
      <c r="BK104" s="58"/>
      <c r="BL104" s="59"/>
      <c r="BN104" s="22"/>
      <c r="BR104" s="28"/>
      <c r="BS104" s="7"/>
    </row>
    <row r="105" spans="1:71" ht="36.75" customHeight="1">
      <c r="A105" s="100">
        <v>1</v>
      </c>
      <c r="B105" s="101"/>
      <c r="C105" s="89" t="s">
        <v>74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8" t="s">
        <v>25</v>
      </c>
      <c r="AD105" s="88"/>
      <c r="AE105" s="88"/>
      <c r="AF105" s="88"/>
      <c r="AG105" s="88"/>
      <c r="AH105" s="88" t="s">
        <v>90</v>
      </c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57">
        <f>AV95/1.6*100-100</f>
        <v>-9.551374819102747</v>
      </c>
      <c r="AW105" s="57"/>
      <c r="AX105" s="57"/>
      <c r="AY105" s="57"/>
      <c r="AZ105" s="57"/>
      <c r="BA105" s="57"/>
      <c r="BB105" s="58"/>
      <c r="BC105" s="58"/>
      <c r="BD105" s="58"/>
      <c r="BE105" s="58"/>
      <c r="BF105" s="58"/>
      <c r="BG105" s="59"/>
      <c r="BH105" s="58">
        <f aca="true" t="shared" si="2" ref="BH105:BH110">AV105+BB105</f>
        <v>-9.551374819102747</v>
      </c>
      <c r="BI105" s="58"/>
      <c r="BJ105" s="58"/>
      <c r="BK105" s="58"/>
      <c r="BL105" s="59"/>
      <c r="BN105" s="22"/>
      <c r="BR105" s="28"/>
      <c r="BS105" s="7"/>
    </row>
    <row r="106" spans="1:71" ht="36" customHeight="1">
      <c r="A106" s="100">
        <v>2</v>
      </c>
      <c r="B106" s="101"/>
      <c r="C106" s="89" t="s">
        <v>75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8" t="s">
        <v>25</v>
      </c>
      <c r="AD106" s="88"/>
      <c r="AE106" s="88"/>
      <c r="AF106" s="88"/>
      <c r="AG106" s="88"/>
      <c r="AH106" s="88" t="s">
        <v>90</v>
      </c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57">
        <f>AV96/19.2*100-100</f>
        <v>-61.53787913048722</v>
      </c>
      <c r="AW106" s="57"/>
      <c r="AX106" s="57"/>
      <c r="AY106" s="57"/>
      <c r="AZ106" s="57"/>
      <c r="BA106" s="57"/>
      <c r="BB106" s="58"/>
      <c r="BC106" s="58"/>
      <c r="BD106" s="58"/>
      <c r="BE106" s="58"/>
      <c r="BF106" s="58"/>
      <c r="BG106" s="59"/>
      <c r="BH106" s="58">
        <f t="shared" si="2"/>
        <v>-61.53787913048722</v>
      </c>
      <c r="BI106" s="58"/>
      <c r="BJ106" s="58"/>
      <c r="BK106" s="58"/>
      <c r="BL106" s="59"/>
      <c r="BN106" s="22"/>
      <c r="BR106" s="28"/>
      <c r="BS106" s="7"/>
    </row>
    <row r="107" spans="1:71" ht="34.5" customHeight="1">
      <c r="A107" s="100">
        <v>3</v>
      </c>
      <c r="B107" s="101"/>
      <c r="C107" s="89" t="s">
        <v>82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8" t="s">
        <v>25</v>
      </c>
      <c r="AD107" s="88"/>
      <c r="AE107" s="88"/>
      <c r="AF107" s="88"/>
      <c r="AG107" s="88"/>
      <c r="AH107" s="88" t="s">
        <v>90</v>
      </c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57">
        <f>AV97/(26672.6)*100-100</f>
        <v>73.12140316820745</v>
      </c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>
        <f t="shared" si="2"/>
        <v>73.12140316820745</v>
      </c>
      <c r="BI107" s="57"/>
      <c r="BJ107" s="57"/>
      <c r="BK107" s="57"/>
      <c r="BL107" s="57"/>
      <c r="BN107" s="22"/>
      <c r="BR107" s="28"/>
      <c r="BS107" s="7"/>
    </row>
    <row r="108" spans="1:71" ht="15" customHeight="1">
      <c r="A108" s="100">
        <v>4</v>
      </c>
      <c r="B108" s="101"/>
      <c r="C108" s="89" t="s">
        <v>89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8" t="s">
        <v>25</v>
      </c>
      <c r="AD108" s="88"/>
      <c r="AE108" s="88"/>
      <c r="AF108" s="88"/>
      <c r="AG108" s="88"/>
      <c r="AH108" s="88" t="s">
        <v>90</v>
      </c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57">
        <f>AV98/193264.1*100-100</f>
        <v>-11.577242024859586</v>
      </c>
      <c r="AW108" s="57"/>
      <c r="AX108" s="57"/>
      <c r="AY108" s="57"/>
      <c r="AZ108" s="57"/>
      <c r="BA108" s="57"/>
      <c r="BB108" s="122"/>
      <c r="BC108" s="122"/>
      <c r="BD108" s="122"/>
      <c r="BE108" s="122"/>
      <c r="BF108" s="122"/>
      <c r="BG108" s="122"/>
      <c r="BH108" s="57">
        <f t="shared" si="2"/>
        <v>-11.577242024859586</v>
      </c>
      <c r="BI108" s="57"/>
      <c r="BJ108" s="57"/>
      <c r="BK108" s="57"/>
      <c r="BL108" s="57"/>
      <c r="BN108" s="22"/>
      <c r="BR108" s="28"/>
      <c r="BS108" s="7"/>
    </row>
    <row r="109" spans="1:71" ht="27.75" customHeight="1">
      <c r="A109" s="100">
        <v>5</v>
      </c>
      <c r="B109" s="102"/>
      <c r="C109" s="89" t="s">
        <v>147</v>
      </c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8" t="s">
        <v>25</v>
      </c>
      <c r="AD109" s="88"/>
      <c r="AE109" s="88"/>
      <c r="AF109" s="88"/>
      <c r="AG109" s="88"/>
      <c r="AH109" s="88" t="s">
        <v>90</v>
      </c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94">
        <f>AV75/332678.2*100-100</f>
        <v>53.89135807516092</v>
      </c>
      <c r="AW109" s="94"/>
      <c r="AX109" s="94"/>
      <c r="AY109" s="94"/>
      <c r="AZ109" s="94"/>
      <c r="BA109" s="94"/>
      <c r="BB109" s="57"/>
      <c r="BC109" s="57"/>
      <c r="BD109" s="57"/>
      <c r="BE109" s="57"/>
      <c r="BF109" s="57"/>
      <c r="BG109" s="57"/>
      <c r="BH109" s="57">
        <f t="shared" si="2"/>
        <v>53.89135807516092</v>
      </c>
      <c r="BI109" s="57"/>
      <c r="BJ109" s="57"/>
      <c r="BK109" s="57"/>
      <c r="BL109" s="57"/>
      <c r="BN109" s="22"/>
      <c r="BR109" s="28"/>
      <c r="BS109" s="7"/>
    </row>
    <row r="110" spans="1:71" ht="11.25" customHeight="1">
      <c r="A110" s="112">
        <v>6</v>
      </c>
      <c r="B110" s="113"/>
      <c r="C110" s="116" t="s">
        <v>91</v>
      </c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4" t="s">
        <v>25</v>
      </c>
      <c r="AD110" s="114"/>
      <c r="AE110" s="114"/>
      <c r="AF110" s="114"/>
      <c r="AG110" s="114"/>
      <c r="AH110" s="114" t="s">
        <v>90</v>
      </c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5">
        <f>AV99/87.8*100-100</f>
        <v>9.33940774487472</v>
      </c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1">
        <f t="shared" si="2"/>
        <v>9.33940774487472</v>
      </c>
      <c r="BI110" s="111"/>
      <c r="BJ110" s="111"/>
      <c r="BK110" s="111"/>
      <c r="BL110" s="111"/>
      <c r="BN110" s="22"/>
      <c r="BR110" s="28"/>
      <c r="BS110" s="7"/>
    </row>
    <row r="111" spans="1:71" ht="13.5" customHeight="1" hidden="1">
      <c r="A111" s="112"/>
      <c r="B111" s="113"/>
      <c r="C111" s="55" t="s">
        <v>107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88" t="s">
        <v>25</v>
      </c>
      <c r="AD111" s="88"/>
      <c r="AE111" s="88"/>
      <c r="AF111" s="88"/>
      <c r="AG111" s="88"/>
      <c r="AH111" s="88" t="s">
        <v>90</v>
      </c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96">
        <v>0</v>
      </c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57">
        <f>AV111+BB111</f>
        <v>0</v>
      </c>
      <c r="BI111" s="57"/>
      <c r="BJ111" s="57"/>
      <c r="BK111" s="57"/>
      <c r="BL111" s="57"/>
      <c r="BN111" s="22"/>
      <c r="BR111" s="28"/>
      <c r="BS111" s="7"/>
    </row>
    <row r="112" spans="1:64" ht="0.75" customHeight="1">
      <c r="A112" s="112">
        <v>7</v>
      </c>
      <c r="B112" s="113"/>
      <c r="C112" s="110" t="s">
        <v>104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04" t="s">
        <v>25</v>
      </c>
      <c r="AD112" s="104"/>
      <c r="AE112" s="104"/>
      <c r="AF112" s="104"/>
      <c r="AG112" s="104"/>
      <c r="AH112" s="104" t="s">
        <v>90</v>
      </c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5">
        <v>0</v>
      </c>
      <c r="AW112" s="105"/>
      <c r="AX112" s="105"/>
      <c r="AY112" s="105"/>
      <c r="AZ112" s="105"/>
      <c r="BA112" s="105"/>
      <c r="BB112" s="105">
        <v>100</v>
      </c>
      <c r="BC112" s="105"/>
      <c r="BD112" s="105"/>
      <c r="BE112" s="105"/>
      <c r="BF112" s="105"/>
      <c r="BG112" s="105"/>
      <c r="BH112" s="117">
        <f>AV112+BB112</f>
        <v>100</v>
      </c>
      <c r="BI112" s="117"/>
      <c r="BJ112" s="117"/>
      <c r="BK112" s="117"/>
      <c r="BL112" s="117"/>
    </row>
    <row r="113" spans="1:64" ht="12.75">
      <c r="A113" s="108">
        <v>7</v>
      </c>
      <c r="B113" s="109"/>
      <c r="C113" s="110" t="s">
        <v>159</v>
      </c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04" t="s">
        <v>25</v>
      </c>
      <c r="AD113" s="104"/>
      <c r="AE113" s="104"/>
      <c r="AF113" s="104"/>
      <c r="AG113" s="104"/>
      <c r="AH113" s="104" t="s">
        <v>90</v>
      </c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5">
        <f>AV72/3792769.5*100-100</f>
        <v>-13.491252500316719</v>
      </c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17">
        <f>AV113+BB113</f>
        <v>-13.491252500316719</v>
      </c>
      <c r="BI113" s="117"/>
      <c r="BJ113" s="117"/>
      <c r="BK113" s="117"/>
      <c r="BL113" s="117"/>
    </row>
    <row r="114" spans="1:64" ht="27" customHeight="1">
      <c r="A114" s="106">
        <v>8</v>
      </c>
      <c r="B114" s="107"/>
      <c r="C114" s="103" t="s">
        <v>155</v>
      </c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4" t="s">
        <v>25</v>
      </c>
      <c r="AD114" s="104"/>
      <c r="AE114" s="104"/>
      <c r="AF114" s="104"/>
      <c r="AG114" s="104"/>
      <c r="AH114" s="104" t="s">
        <v>156</v>
      </c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5">
        <v>0</v>
      </c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17">
        <v>0</v>
      </c>
      <c r="BI114" s="117"/>
      <c r="BJ114" s="117"/>
      <c r="BK114" s="117"/>
      <c r="BL114" s="117"/>
    </row>
    <row r="115" spans="1:64" ht="14.25" customHeight="1">
      <c r="A115" s="37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0"/>
      <c r="BI115" s="40"/>
      <c r="BJ115" s="40"/>
      <c r="BK115" s="40"/>
      <c r="BL115" s="40"/>
    </row>
    <row r="116" spans="1:64" s="44" customFormat="1" ht="25.5" customHeight="1">
      <c r="A116" s="44" t="s">
        <v>119</v>
      </c>
      <c r="W116" s="45"/>
      <c r="X116" s="45"/>
      <c r="Y116" s="45"/>
      <c r="Z116" s="45"/>
      <c r="AA116" s="45"/>
      <c r="AB116" s="45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7"/>
      <c r="AO116" s="154" t="s">
        <v>120</v>
      </c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48"/>
      <c r="AZ116" s="48"/>
      <c r="BA116" s="48"/>
      <c r="BB116" s="48"/>
      <c r="BC116" s="48"/>
      <c r="BD116" s="48"/>
      <c r="BE116" s="48"/>
      <c r="BF116" s="48"/>
      <c r="BG116" s="48"/>
      <c r="BH116" s="47"/>
      <c r="BI116" s="47"/>
      <c r="BJ116" s="47"/>
      <c r="BK116" s="47"/>
      <c r="BL116" s="47"/>
    </row>
    <row r="117" spans="1:50" ht="15.75" customHeight="1">
      <c r="A117" s="35"/>
      <c r="B117" s="35"/>
      <c r="C117" s="35"/>
      <c r="D117" s="35"/>
      <c r="E117" s="35"/>
      <c r="F117" s="35"/>
      <c r="W117" s="83" t="s">
        <v>14</v>
      </c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O117" s="155" t="s">
        <v>15</v>
      </c>
      <c r="AP117" s="155"/>
      <c r="AQ117" s="155"/>
      <c r="AR117" s="155"/>
      <c r="AS117" s="155"/>
      <c r="AT117" s="155"/>
      <c r="AU117" s="155"/>
      <c r="AV117" s="155"/>
      <c r="AW117" s="155"/>
      <c r="AX117" s="155"/>
    </row>
    <row r="118" ht="12.75">
      <c r="A118" s="1" t="s">
        <v>26</v>
      </c>
    </row>
    <row r="119" spans="1:59" ht="8.2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6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2:59" ht="12.75">
      <c r="B120" s="1" t="s">
        <v>100</v>
      </c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  <row r="121" spans="1:59" ht="13.5" customHeight="1">
      <c r="A121" s="4" t="s">
        <v>115</v>
      </c>
      <c r="B121" s="4"/>
      <c r="C121" s="41"/>
      <c r="D121" s="41"/>
      <c r="E121" s="4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4"/>
      <c r="AO121" s="156" t="s">
        <v>116</v>
      </c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23:50" ht="12.75">
      <c r="W122" s="83" t="s">
        <v>14</v>
      </c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O122" s="155" t="s">
        <v>15</v>
      </c>
      <c r="AP122" s="155"/>
      <c r="AQ122" s="155"/>
      <c r="AR122" s="155"/>
      <c r="AS122" s="155"/>
      <c r="AT122" s="155"/>
      <c r="AU122" s="155"/>
      <c r="AV122" s="155"/>
      <c r="AW122" s="155"/>
      <c r="AX122" s="155"/>
    </row>
    <row r="123" spans="3:13" ht="12.75">
      <c r="C123" s="1" t="s">
        <v>101</v>
      </c>
      <c r="I123" s="196">
        <v>44210</v>
      </c>
      <c r="J123" s="83"/>
      <c r="K123" s="83"/>
      <c r="L123" s="83"/>
      <c r="M123" s="83"/>
    </row>
    <row r="124" ht="1.5" customHeight="1"/>
    <row r="125" ht="12.75">
      <c r="E125" s="1" t="s">
        <v>50</v>
      </c>
    </row>
    <row r="128" ht="12.75">
      <c r="AG128" s="1" t="s">
        <v>102</v>
      </c>
    </row>
  </sheetData>
  <sheetProtection/>
  <mergeCells count="488">
    <mergeCell ref="A86:B86"/>
    <mergeCell ref="AO5:AP5"/>
    <mergeCell ref="I123:M123"/>
    <mergeCell ref="BH112:BL112"/>
    <mergeCell ref="A112:B112"/>
    <mergeCell ref="C112:AB112"/>
    <mergeCell ref="AC112:AG112"/>
    <mergeCell ref="AH112:AU112"/>
    <mergeCell ref="AV112:BA112"/>
    <mergeCell ref="AQ5:AW5"/>
    <mergeCell ref="AZ5:BB5"/>
    <mergeCell ref="A100:B100"/>
    <mergeCell ref="W117:AL117"/>
    <mergeCell ref="W122:AM122"/>
    <mergeCell ref="AH105:AU105"/>
    <mergeCell ref="AV105:BA105"/>
    <mergeCell ref="A85:B85"/>
    <mergeCell ref="A111:B111"/>
    <mergeCell ref="C106:AB106"/>
    <mergeCell ref="AC106:AG106"/>
    <mergeCell ref="C104:AB104"/>
    <mergeCell ref="AC105:AG105"/>
    <mergeCell ref="C94:AB94"/>
    <mergeCell ref="BB105:BG105"/>
    <mergeCell ref="AH94:AU94"/>
    <mergeCell ref="AC94:AG94"/>
    <mergeCell ref="AV98:BA98"/>
    <mergeCell ref="BB98:BG98"/>
    <mergeCell ref="C96:AB96"/>
    <mergeCell ref="AC96:AG96"/>
    <mergeCell ref="AH67:AU67"/>
    <mergeCell ref="AV67:BA67"/>
    <mergeCell ref="A92:B92"/>
    <mergeCell ref="A65:B65"/>
    <mergeCell ref="C65:AB65"/>
    <mergeCell ref="C66:AB66"/>
    <mergeCell ref="AC66:AG66"/>
    <mergeCell ref="A78:B78"/>
    <mergeCell ref="A79:B79"/>
    <mergeCell ref="A90:B90"/>
    <mergeCell ref="AV92:BA92"/>
    <mergeCell ref="BB67:BG67"/>
    <mergeCell ref="BH67:BL67"/>
    <mergeCell ref="BH85:BL85"/>
    <mergeCell ref="AV94:BA94"/>
    <mergeCell ref="BB94:BG94"/>
    <mergeCell ref="BH94:BL94"/>
    <mergeCell ref="BH88:BL88"/>
    <mergeCell ref="BH84:BL84"/>
    <mergeCell ref="BB71:BG71"/>
    <mergeCell ref="BG54:BL54"/>
    <mergeCell ref="A58:C58"/>
    <mergeCell ref="D58:AP58"/>
    <mergeCell ref="A54:C54"/>
    <mergeCell ref="AY54:BF54"/>
    <mergeCell ref="A59:AP59"/>
    <mergeCell ref="AQ58:AX58"/>
    <mergeCell ref="AY58:BF58"/>
    <mergeCell ref="D56:AP56"/>
    <mergeCell ref="AQ56:AX56"/>
    <mergeCell ref="BG44:BL44"/>
    <mergeCell ref="BG45:BL45"/>
    <mergeCell ref="D46:AP46"/>
    <mergeCell ref="AQ44:AX44"/>
    <mergeCell ref="BG56:BL56"/>
    <mergeCell ref="BG58:BL58"/>
    <mergeCell ref="BG50:BL50"/>
    <mergeCell ref="AQ54:AX54"/>
    <mergeCell ref="BG55:BL55"/>
    <mergeCell ref="A53:BL53"/>
    <mergeCell ref="AQ45:AX45"/>
    <mergeCell ref="AY45:BF45"/>
    <mergeCell ref="AY46:BF46"/>
    <mergeCell ref="A50:C50"/>
    <mergeCell ref="D44:AP44"/>
    <mergeCell ref="D45:AP45"/>
    <mergeCell ref="D48:AP48"/>
    <mergeCell ref="AQ48:AX48"/>
    <mergeCell ref="A48:C48"/>
    <mergeCell ref="D35:BL35"/>
    <mergeCell ref="A38:C38"/>
    <mergeCell ref="A41:BL41"/>
    <mergeCell ref="BG43:BL43"/>
    <mergeCell ref="BG47:BL47"/>
    <mergeCell ref="A36:C36"/>
    <mergeCell ref="D47:AP47"/>
    <mergeCell ref="A47:C47"/>
    <mergeCell ref="A43:C43"/>
    <mergeCell ref="A44:C44"/>
    <mergeCell ref="U16:BF16"/>
    <mergeCell ref="AR17:BC17"/>
    <mergeCell ref="A24:C24"/>
    <mergeCell ref="A20:BL20"/>
    <mergeCell ref="D24:BL24"/>
    <mergeCell ref="A25:C25"/>
    <mergeCell ref="B16:G16"/>
    <mergeCell ref="O16:T16"/>
    <mergeCell ref="D23:BL23"/>
    <mergeCell ref="A23:C23"/>
    <mergeCell ref="AS1:BL1"/>
    <mergeCell ref="BG11:BL11"/>
    <mergeCell ref="BG12:BL12"/>
    <mergeCell ref="AO6:BF6"/>
    <mergeCell ref="BG13:BL13"/>
    <mergeCell ref="AO3:BL3"/>
    <mergeCell ref="AO4:BL4"/>
    <mergeCell ref="A8:BL8"/>
    <mergeCell ref="A9:BL9"/>
    <mergeCell ref="B12:I12"/>
    <mergeCell ref="B15:G15"/>
    <mergeCell ref="H15:N15"/>
    <mergeCell ref="A18:BL18"/>
    <mergeCell ref="A19:BL19"/>
    <mergeCell ref="Z17:AM17"/>
    <mergeCell ref="B14:I14"/>
    <mergeCell ref="H16:N16"/>
    <mergeCell ref="BD17:BG17"/>
    <mergeCell ref="BG16:BL16"/>
    <mergeCell ref="O15:T15"/>
    <mergeCell ref="B11:I11"/>
    <mergeCell ref="B13:I13"/>
    <mergeCell ref="J12:BF12"/>
    <mergeCell ref="J11:BF11"/>
    <mergeCell ref="J13:BF13"/>
    <mergeCell ref="BG14:BL14"/>
    <mergeCell ref="U15:BF15"/>
    <mergeCell ref="BH17:BL17"/>
    <mergeCell ref="AN17:AQ17"/>
    <mergeCell ref="U17:Y17"/>
    <mergeCell ref="A42:BL42"/>
    <mergeCell ref="D25:BL25"/>
    <mergeCell ref="A37:C37"/>
    <mergeCell ref="A39:C39"/>
    <mergeCell ref="D39:BL39"/>
    <mergeCell ref="D22:BL22"/>
    <mergeCell ref="D33:BL33"/>
    <mergeCell ref="A34:C34"/>
    <mergeCell ref="D34:BL34"/>
    <mergeCell ref="A28:K28"/>
    <mergeCell ref="AY44:BF44"/>
    <mergeCell ref="A30:BL30"/>
    <mergeCell ref="D37:BL37"/>
    <mergeCell ref="D38:BL38"/>
    <mergeCell ref="A32:C32"/>
    <mergeCell ref="D32:BL32"/>
    <mergeCell ref="D36:BL36"/>
    <mergeCell ref="AQ43:AX43"/>
    <mergeCell ref="D50:AP50"/>
    <mergeCell ref="A45:C45"/>
    <mergeCell ref="A46:C46"/>
    <mergeCell ref="AY47:BF47"/>
    <mergeCell ref="AQ46:AX46"/>
    <mergeCell ref="A49:C49"/>
    <mergeCell ref="AQ50:AX50"/>
    <mergeCell ref="BG46:BL46"/>
    <mergeCell ref="D43:AP43"/>
    <mergeCell ref="AY49:BF49"/>
    <mergeCell ref="BG49:BL49"/>
    <mergeCell ref="AQ47:AX47"/>
    <mergeCell ref="D54:AP54"/>
    <mergeCell ref="AY50:BF50"/>
    <mergeCell ref="AY43:BF43"/>
    <mergeCell ref="AQ49:AX49"/>
    <mergeCell ref="D49:AP49"/>
    <mergeCell ref="A52:BL52"/>
    <mergeCell ref="AO116:AX116"/>
    <mergeCell ref="AO117:AX117"/>
    <mergeCell ref="AO121:AX121"/>
    <mergeCell ref="AO122:AX122"/>
    <mergeCell ref="AV80:BA80"/>
    <mergeCell ref="BB80:BG80"/>
    <mergeCell ref="AV85:BA85"/>
    <mergeCell ref="AH91:AU91"/>
    <mergeCell ref="AV91:BA91"/>
    <mergeCell ref="BB91:BG91"/>
    <mergeCell ref="AO7:BF7"/>
    <mergeCell ref="A17:T17"/>
    <mergeCell ref="BG15:BL15"/>
    <mergeCell ref="J14:BF14"/>
    <mergeCell ref="A35:C35"/>
    <mergeCell ref="A33:C33"/>
    <mergeCell ref="A26:C26"/>
    <mergeCell ref="D26:BL26"/>
    <mergeCell ref="A22:C22"/>
    <mergeCell ref="L28:BL28"/>
    <mergeCell ref="AY56:BF56"/>
    <mergeCell ref="A55:C55"/>
    <mergeCell ref="A56:C56"/>
    <mergeCell ref="A57:C57"/>
    <mergeCell ref="D57:AP57"/>
    <mergeCell ref="AQ57:AX57"/>
    <mergeCell ref="AY57:BF57"/>
    <mergeCell ref="AY55:BF55"/>
    <mergeCell ref="D55:AP55"/>
    <mergeCell ref="AQ55:AX55"/>
    <mergeCell ref="BG57:BL57"/>
    <mergeCell ref="A64:B64"/>
    <mergeCell ref="C64:AB64"/>
    <mergeCell ref="AC64:AG64"/>
    <mergeCell ref="BB64:BG64"/>
    <mergeCell ref="AQ59:AX59"/>
    <mergeCell ref="BH64:BL64"/>
    <mergeCell ref="A62:BL62"/>
    <mergeCell ref="AY59:BF59"/>
    <mergeCell ref="BG59:BL59"/>
    <mergeCell ref="AH65:AU65"/>
    <mergeCell ref="AV65:BA65"/>
    <mergeCell ref="BB65:BG65"/>
    <mergeCell ref="BH65:BL65"/>
    <mergeCell ref="A61:BL61"/>
    <mergeCell ref="AV64:BA64"/>
    <mergeCell ref="AC65:AG65"/>
    <mergeCell ref="AH64:AU64"/>
    <mergeCell ref="BB66:BG66"/>
    <mergeCell ref="BH66:BL66"/>
    <mergeCell ref="C68:AB68"/>
    <mergeCell ref="AC68:AG68"/>
    <mergeCell ref="AH68:AU68"/>
    <mergeCell ref="AV68:BA68"/>
    <mergeCell ref="BB68:BG68"/>
    <mergeCell ref="BH68:BL68"/>
    <mergeCell ref="C67:AB67"/>
    <mergeCell ref="AC67:AG67"/>
    <mergeCell ref="C69:AB69"/>
    <mergeCell ref="AC69:AG69"/>
    <mergeCell ref="AH69:AU69"/>
    <mergeCell ref="AV69:BA69"/>
    <mergeCell ref="BB69:BG69"/>
    <mergeCell ref="BH80:BL80"/>
    <mergeCell ref="C80:AB80"/>
    <mergeCell ref="BH69:BL69"/>
    <mergeCell ref="C70:AB70"/>
    <mergeCell ref="AV75:BA75"/>
    <mergeCell ref="C91:AB91"/>
    <mergeCell ref="BH87:BL87"/>
    <mergeCell ref="BH91:BL91"/>
    <mergeCell ref="BH90:BL90"/>
    <mergeCell ref="BB90:BG90"/>
    <mergeCell ref="AC91:AG91"/>
    <mergeCell ref="C90:AB90"/>
    <mergeCell ref="AV87:BA87"/>
    <mergeCell ref="BB87:BG87"/>
    <mergeCell ref="BH97:BL97"/>
    <mergeCell ref="C98:AB98"/>
    <mergeCell ref="C105:AB105"/>
    <mergeCell ref="BH96:BL96"/>
    <mergeCell ref="C95:AB95"/>
    <mergeCell ref="AC95:AG95"/>
    <mergeCell ref="AH95:AU95"/>
    <mergeCell ref="AV95:BA95"/>
    <mergeCell ref="BB95:BG95"/>
    <mergeCell ref="BH95:BL95"/>
    <mergeCell ref="AV96:BA96"/>
    <mergeCell ref="BB96:BG96"/>
    <mergeCell ref="AV104:BA104"/>
    <mergeCell ref="BB101:BG101"/>
    <mergeCell ref="AV99:BA99"/>
    <mergeCell ref="AH98:AU98"/>
    <mergeCell ref="AV100:BA100"/>
    <mergeCell ref="BB100:BG100"/>
    <mergeCell ref="AC104:AG104"/>
    <mergeCell ref="AH104:AU104"/>
    <mergeCell ref="BH70:BL70"/>
    <mergeCell ref="C86:AB86"/>
    <mergeCell ref="AC86:AG86"/>
    <mergeCell ref="AH86:AU86"/>
    <mergeCell ref="AV86:BA86"/>
    <mergeCell ref="BB86:BG86"/>
    <mergeCell ref="C85:AB85"/>
    <mergeCell ref="AC85:AG85"/>
    <mergeCell ref="C84:AB84"/>
    <mergeCell ref="AH90:AU90"/>
    <mergeCell ref="BB88:BG88"/>
    <mergeCell ref="AC70:AG70"/>
    <mergeCell ref="AH70:AU70"/>
    <mergeCell ref="AV70:BA70"/>
    <mergeCell ref="BB70:BG70"/>
    <mergeCell ref="AC84:AG84"/>
    <mergeCell ref="AH84:AU84"/>
    <mergeCell ref="C87:AB87"/>
    <mergeCell ref="BH86:BL86"/>
    <mergeCell ref="AV97:BA97"/>
    <mergeCell ref="BB97:BG97"/>
    <mergeCell ref="AV89:BA89"/>
    <mergeCell ref="BB89:BG89"/>
    <mergeCell ref="AH83:AU83"/>
    <mergeCell ref="AV83:BA83"/>
    <mergeCell ref="BB83:BG83"/>
    <mergeCell ref="AH85:AU85"/>
    <mergeCell ref="AH96:AU96"/>
    <mergeCell ref="AH88:AU88"/>
    <mergeCell ref="AY48:BF48"/>
    <mergeCell ref="BG48:BL48"/>
    <mergeCell ref="BH83:BL83"/>
    <mergeCell ref="BH89:BL89"/>
    <mergeCell ref="AC87:AG87"/>
    <mergeCell ref="AH87:AU87"/>
    <mergeCell ref="AC89:AG89"/>
    <mergeCell ref="AH66:AU66"/>
    <mergeCell ref="AV66:BA66"/>
    <mergeCell ref="BH98:BL98"/>
    <mergeCell ref="BB113:BG113"/>
    <mergeCell ref="BH113:BL113"/>
    <mergeCell ref="BB93:BG93"/>
    <mergeCell ref="BH93:BL93"/>
    <mergeCell ref="AV108:BA108"/>
    <mergeCell ref="BB108:BG108"/>
    <mergeCell ref="BH105:BL105"/>
    <mergeCell ref="BH101:BL101"/>
    <mergeCell ref="BB107:BG107"/>
    <mergeCell ref="AC98:AG98"/>
    <mergeCell ref="AC71:AG71"/>
    <mergeCell ref="AH71:AU71"/>
    <mergeCell ref="C99:AB99"/>
    <mergeCell ref="AC99:AG99"/>
    <mergeCell ref="AH99:AU99"/>
    <mergeCell ref="C83:AB83"/>
    <mergeCell ref="C97:AB97"/>
    <mergeCell ref="AH89:AU89"/>
    <mergeCell ref="AC83:AG83"/>
    <mergeCell ref="C88:AB88"/>
    <mergeCell ref="AC88:AG88"/>
    <mergeCell ref="C108:AB108"/>
    <mergeCell ref="AC108:AG108"/>
    <mergeCell ref="AH108:AU108"/>
    <mergeCell ref="AC100:AG100"/>
    <mergeCell ref="AH100:AU100"/>
    <mergeCell ref="C92:AB92"/>
    <mergeCell ref="AC90:AG90"/>
    <mergeCell ref="AH97:AU97"/>
    <mergeCell ref="C77:AB77"/>
    <mergeCell ref="AV77:BA77"/>
    <mergeCell ref="AV88:BA88"/>
    <mergeCell ref="C101:AB101"/>
    <mergeCell ref="AV113:BA113"/>
    <mergeCell ref="BH108:BL108"/>
    <mergeCell ref="BB99:BG99"/>
    <mergeCell ref="BH106:BL106"/>
    <mergeCell ref="BB104:BG104"/>
    <mergeCell ref="BH104:BL104"/>
    <mergeCell ref="BB106:BG106"/>
    <mergeCell ref="BB109:BG109"/>
    <mergeCell ref="C110:AB110"/>
    <mergeCell ref="AC110:AG110"/>
    <mergeCell ref="BB112:BG112"/>
    <mergeCell ref="BH114:BL114"/>
    <mergeCell ref="BH109:BL109"/>
    <mergeCell ref="C107:AB107"/>
    <mergeCell ref="BH107:BL107"/>
    <mergeCell ref="AV107:BA107"/>
    <mergeCell ref="A114:B114"/>
    <mergeCell ref="A113:B113"/>
    <mergeCell ref="C113:AB113"/>
    <mergeCell ref="AC113:AG113"/>
    <mergeCell ref="AH113:AU113"/>
    <mergeCell ref="BH110:BL110"/>
    <mergeCell ref="A110:B110"/>
    <mergeCell ref="AH110:AU110"/>
    <mergeCell ref="AV110:BA110"/>
    <mergeCell ref="BB110:BG110"/>
    <mergeCell ref="BH99:BL99"/>
    <mergeCell ref="AH106:AU106"/>
    <mergeCell ref="AV106:BA106"/>
    <mergeCell ref="C114:AB114"/>
    <mergeCell ref="AC114:AG114"/>
    <mergeCell ref="AH114:AU114"/>
    <mergeCell ref="AV114:BA114"/>
    <mergeCell ref="BB114:BG114"/>
    <mergeCell ref="BH111:BL111"/>
    <mergeCell ref="C100:AB100"/>
    <mergeCell ref="BH71:BL71"/>
    <mergeCell ref="BB75:BG75"/>
    <mergeCell ref="BH75:BL75"/>
    <mergeCell ref="BH72:BL72"/>
    <mergeCell ref="BB73:BG73"/>
    <mergeCell ref="BH73:BL73"/>
    <mergeCell ref="BB76:BG76"/>
    <mergeCell ref="AC72:AG78"/>
    <mergeCell ref="AH72:AU78"/>
    <mergeCell ref="C73:AB73"/>
    <mergeCell ref="AV73:BA73"/>
    <mergeCell ref="BH76:BL76"/>
    <mergeCell ref="C74:AB74"/>
    <mergeCell ref="AV74:BA74"/>
    <mergeCell ref="BB74:BG74"/>
    <mergeCell ref="BH74:BL74"/>
    <mergeCell ref="BH77:BL77"/>
    <mergeCell ref="A68:B68"/>
    <mergeCell ref="A66:B66"/>
    <mergeCell ref="A67:B67"/>
    <mergeCell ref="A69:B69"/>
    <mergeCell ref="A70:B70"/>
    <mergeCell ref="A71:B71"/>
    <mergeCell ref="AV72:BA72"/>
    <mergeCell ref="BB72:BG72"/>
    <mergeCell ref="BB77:BG77"/>
    <mergeCell ref="C72:AB72"/>
    <mergeCell ref="C76:AB76"/>
    <mergeCell ref="AV76:BA76"/>
    <mergeCell ref="AV71:BA71"/>
    <mergeCell ref="C71:AB71"/>
    <mergeCell ref="A72:B72"/>
    <mergeCell ref="C75:AB75"/>
    <mergeCell ref="A89:B89"/>
    <mergeCell ref="A94:B94"/>
    <mergeCell ref="A95:B95"/>
    <mergeCell ref="A74:B74"/>
    <mergeCell ref="A75:B75"/>
    <mergeCell ref="A76:B76"/>
    <mergeCell ref="A77:B77"/>
    <mergeCell ref="A91:B91"/>
    <mergeCell ref="A83:B83"/>
    <mergeCell ref="A84:B84"/>
    <mergeCell ref="A101:B101"/>
    <mergeCell ref="A104:B104"/>
    <mergeCell ref="A105:B105"/>
    <mergeCell ref="A106:B106"/>
    <mergeCell ref="A107:B107"/>
    <mergeCell ref="A102:B102"/>
    <mergeCell ref="A103:B103"/>
    <mergeCell ref="C79:AB79"/>
    <mergeCell ref="A108:B108"/>
    <mergeCell ref="A109:B109"/>
    <mergeCell ref="A96:B96"/>
    <mergeCell ref="A97:B97"/>
    <mergeCell ref="A98:B98"/>
    <mergeCell ref="A93:B93"/>
    <mergeCell ref="A99:B99"/>
    <mergeCell ref="A87:B87"/>
    <mergeCell ref="A88:B88"/>
    <mergeCell ref="AC111:AG111"/>
    <mergeCell ref="AH111:AU111"/>
    <mergeCell ref="AV111:BA111"/>
    <mergeCell ref="BB85:BG85"/>
    <mergeCell ref="AV84:BA84"/>
    <mergeCell ref="BB84:BG84"/>
    <mergeCell ref="BB111:BG111"/>
    <mergeCell ref="AH93:AU93"/>
    <mergeCell ref="AV93:BA93"/>
    <mergeCell ref="AV90:BA90"/>
    <mergeCell ref="C109:AB109"/>
    <mergeCell ref="AC109:AG109"/>
    <mergeCell ref="AH109:AU109"/>
    <mergeCell ref="AV109:BA109"/>
    <mergeCell ref="C93:AB93"/>
    <mergeCell ref="AC93:AG93"/>
    <mergeCell ref="AC107:AG107"/>
    <mergeCell ref="AH107:AU107"/>
    <mergeCell ref="C102:AB102"/>
    <mergeCell ref="AC97:AG97"/>
    <mergeCell ref="BH100:BL100"/>
    <mergeCell ref="BB102:BG102"/>
    <mergeCell ref="BH102:BL102"/>
    <mergeCell ref="AC102:AG102"/>
    <mergeCell ref="AH102:AU102"/>
    <mergeCell ref="AV102:BA102"/>
    <mergeCell ref="AC101:AG101"/>
    <mergeCell ref="AH101:AU101"/>
    <mergeCell ref="C78:AB78"/>
    <mergeCell ref="BB78:BG78"/>
    <mergeCell ref="BH78:BL78"/>
    <mergeCell ref="AV78:BA78"/>
    <mergeCell ref="AC92:AG92"/>
    <mergeCell ref="AH92:AU92"/>
    <mergeCell ref="C89:AB89"/>
    <mergeCell ref="AV79:BA79"/>
    <mergeCell ref="BB79:BG79"/>
    <mergeCell ref="C82:AB82"/>
    <mergeCell ref="BY87:CC87"/>
    <mergeCell ref="BB92:BG92"/>
    <mergeCell ref="BH92:BL92"/>
    <mergeCell ref="C103:AB103"/>
    <mergeCell ref="AC103:AG103"/>
    <mergeCell ref="AH103:AU103"/>
    <mergeCell ref="AV103:BA103"/>
    <mergeCell ref="BB103:BG103"/>
    <mergeCell ref="BH103:BL103"/>
    <mergeCell ref="AV101:BA101"/>
    <mergeCell ref="AV82:BA82"/>
    <mergeCell ref="BB82:BG82"/>
    <mergeCell ref="BH82:BL82"/>
    <mergeCell ref="AH79:AU82"/>
    <mergeCell ref="AC79:AG82"/>
    <mergeCell ref="C81:AB81"/>
    <mergeCell ref="AV81:BA81"/>
    <mergeCell ref="BB81:BG81"/>
    <mergeCell ref="BH81:BL81"/>
    <mergeCell ref="BH79:BL79"/>
  </mergeCells>
  <printOptions horizontalCentered="1"/>
  <pageMargins left="0.31496062992125984" right="0.31496062992125984" top="0.5905511811023623" bottom="0.1968503937007874" header="0" footer="0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2021-01-15T08:06:38Z</cp:lastPrinted>
  <dcterms:created xsi:type="dcterms:W3CDTF">2016-08-15T09:54:21Z</dcterms:created>
  <dcterms:modified xsi:type="dcterms:W3CDTF">2021-01-15T09:02:38Z</dcterms:modified>
  <cp:category/>
  <cp:version/>
  <cp:contentType/>
  <cp:contentStatus/>
</cp:coreProperties>
</file>