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480" windowHeight="10920"/>
  </bookViews>
  <sheets>
    <sheet name="КПК" sheetId="2" r:id="rId1"/>
  </sheets>
  <definedNames>
    <definedName name="_xlnm.Print_Area" localSheetId="0">КПК!$A$1:$BL$112</definedName>
  </definedNames>
  <calcPr calcId="144525"/>
</workbook>
</file>

<file path=xl/calcChain.xml><?xml version="1.0" encoding="utf-8"?>
<calcChain xmlns="http://schemas.openxmlformats.org/spreadsheetml/2006/main">
  <c r="AU75" i="2" l="1"/>
  <c r="AU96" i="2"/>
  <c r="AU65" i="2"/>
  <c r="AQ54" i="2"/>
  <c r="BG73" i="2"/>
  <c r="BG75" i="2"/>
  <c r="BG96" i="2"/>
  <c r="BG76" i="2"/>
  <c r="BG72" i="2"/>
  <c r="AU97" i="2"/>
  <c r="AU86" i="2"/>
  <c r="BG64" i="2"/>
  <c r="BG63" i="2"/>
  <c r="BG66" i="2"/>
  <c r="BG68" i="2"/>
  <c r="BG71" i="2"/>
  <c r="BG82" i="2"/>
  <c r="BG77" i="2"/>
  <c r="BG99" i="2"/>
  <c r="BG81" i="2"/>
  <c r="BG86" i="2"/>
  <c r="BG87" i="2"/>
  <c r="BG88" i="2"/>
  <c r="BG89" i="2"/>
  <c r="AU87" i="2"/>
  <c r="AU89" i="2"/>
  <c r="AU88" i="2"/>
  <c r="AU77" i="2"/>
  <c r="AU99" i="2"/>
  <c r="AU71" i="2"/>
  <c r="AQ42" i="2"/>
  <c r="BG42" i="2"/>
  <c r="AQ41" i="2"/>
  <c r="AU63" i="2"/>
  <c r="AU81" i="2"/>
  <c r="AU68" i="2"/>
  <c r="AU66" i="2"/>
  <c r="AU100" i="2"/>
  <c r="AU101" i="2"/>
  <c r="BG100" i="2"/>
  <c r="AY45" i="2"/>
  <c r="BG44" i="2"/>
  <c r="AY52" i="2"/>
  <c r="BG51" i="2"/>
  <c r="BD17" i="2"/>
  <c r="BG41" i="2"/>
  <c r="AU64" i="2"/>
  <c r="BG52" i="2"/>
  <c r="AY53" i="2"/>
  <c r="BG53" i="2"/>
  <c r="BG101" i="2"/>
  <c r="AY55" i="2"/>
  <c r="AU82" i="2"/>
  <c r="AU84" i="2"/>
  <c r="AU98" i="2"/>
  <c r="BG84" i="2"/>
  <c r="BG98" i="2"/>
  <c r="AU74" i="2"/>
  <c r="AU83" i="2"/>
  <c r="AU94" i="2"/>
  <c r="BG97" i="2"/>
  <c r="BG65" i="2"/>
  <c r="BG74" i="2"/>
  <c r="BG95" i="2"/>
  <c r="AU95" i="2"/>
  <c r="BG83" i="2"/>
  <c r="BG94" i="2"/>
  <c r="BG54" i="2"/>
  <c r="BG55" i="2"/>
  <c r="AQ43" i="2"/>
  <c r="AQ45" i="2"/>
  <c r="AN17" i="2"/>
  <c r="U17" i="2"/>
  <c r="AQ55" i="2"/>
  <c r="BG43" i="2"/>
  <c r="BG45" i="2"/>
</calcChain>
</file>

<file path=xl/sharedStrings.xml><?xml version="1.0" encoding="utf-8"?>
<sst xmlns="http://schemas.openxmlformats.org/spreadsheetml/2006/main" count="173" uniqueCount="111">
  <si>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</si>
  <si>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</si>
  <si>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</si>
  <si>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</si>
  <si>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</si>
  <si>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</si>
  <si>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</si>
  <si>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</si>
  <si>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</si>
  <si>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</si>
  <si>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</si>
  <si>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</si>
  <si>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</si>
  <si>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</si>
  <si>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</si>
  <si>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</si>
  <si>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</si>
  <si>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</si>
  <si>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</si>
  <si>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</si>
  <si>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</si>
  <si>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</si>
  <si>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</si>
  <si>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</si>
  <si>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</si>
  <si>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</si>
  <si>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</si>
  <si>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</si>
  <si>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</si>
  <si>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осіб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</si>
  <si>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</si>
  <si>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</si>
  <si>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</si>
  <si>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</si>
  <si>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</si>
  <si>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</si>
  <si>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</si>
  <si>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</si>
  <si>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</si>
  <si>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</si>
  <si>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</si>
  <si>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</si>
  <si>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</si>
  <si>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</si>
  <si>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</si>
  <si>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</si>
  <si>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</si>
  <si>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</si>
  <si>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</si>
  <si>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</si>
  <si>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</si>
  <si>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</si>
  <si>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</si>
  <si>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</si>
  <si>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0113242</t>
  </si>
  <si>
    <t>1090</t>
  </si>
  <si>
    <t>Інші заходи у сфері  соціального захисту і соціального забезпечення</t>
  </si>
  <si>
    <t>розпорядження</t>
  </si>
  <si>
    <t>чоловіки</t>
  </si>
  <si>
    <t>жінки</t>
  </si>
  <si>
    <t>розрахунок</t>
  </si>
  <si>
    <t>0100000</t>
  </si>
  <si>
    <t>0110000</t>
  </si>
  <si>
    <t xml:space="preserve">Фінансовий відділ Сновської міської ради </t>
  </si>
  <si>
    <t>Дата погодження</t>
  </si>
  <si>
    <t>Програма сприяння виконанню повноважень депутатами Сновської міської ради на 2019-2021 роки</t>
  </si>
  <si>
    <t>Кількість одержувачів матеріальної допомоги від депутатів обласної ради, в т.ч.:</t>
  </si>
  <si>
    <t>Середній розмір  допомоги від депутатів обласної ради,</t>
  </si>
  <si>
    <t>Динаміка кількості одержувачів матеріальної допомоги від депутатів обласної ради порівняно з минулим роком, в т.ч.:</t>
  </si>
  <si>
    <t>Кількість одержувачів допомоги від депутатів міської ради ,в т.ч.:</t>
  </si>
  <si>
    <t>Програма надання одноразової матеріальної допомоги мешканцям Сновської громади на 2019-2022 роки</t>
  </si>
  <si>
    <t>від</t>
  </si>
  <si>
    <t>№</t>
  </si>
  <si>
    <t xml:space="preserve">Обсяг видатків, спрямований на забезпеченнянадання адресної матеріальної допомоги на виконання доручень виборців депутатами міської ради </t>
  </si>
  <si>
    <t>Обсяг видатків, спрямований на забезпечення надання матеріальної допомоги громадянам депутатами обласної ради</t>
  </si>
  <si>
    <t xml:space="preserve">Кількість одержувачів матеріальної допомоги громадянам, які опинились у складних життєвих обставинах </t>
  </si>
  <si>
    <t>Динаміка середнього розміру матеріальної допомоги від депутатів обласної ради порівняно з минулим роком</t>
  </si>
  <si>
    <t>грн</t>
  </si>
  <si>
    <t>Начальник  фінансового відділу Сновської міської ради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</si>
  <si>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</si>
  <si>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Розпорядження міського голови</t>
  </si>
  <si>
    <t>Спрямування коштів міського бюджету на вирішення соціальних проблем окремих категорій населення, надання одноразової матеріальної допомоги малозабезпеченим верствам населення Сновської  територіальної громади.</t>
  </si>
  <si>
    <t xml:space="preserve">Забезпечення надання адресної матеріальної допомоги на виконання доручень виборців депутатами міської ради у 2021 р.  </t>
  </si>
  <si>
    <t xml:space="preserve">Забезпечення надання адресної матеріальної допомоги на виконання доручень виборців депутатами обласної ради у 2021 році  </t>
  </si>
  <si>
    <t xml:space="preserve">Відшкодування вартості проїзду хворим, які отримують програмний гемодіаліз в лікувально-профілактичних закладах Чернігівської області </t>
  </si>
  <si>
    <t xml:space="preserve">Забезпечення надання одноразової матеріальної допомоги мешканцям Сновської громади </t>
  </si>
  <si>
    <t>Програма сприяння виконанню повноважень депутатами Сновської міської ради на 2022-2024 роки</t>
  </si>
  <si>
    <t>Програма надання матеріальної допомоги хворим з хронічною нирковою недостатністю, які отримують програмний гемодіаліз в лікувально-профілактичних закладах Чернігівської області, на 2021 рік</t>
  </si>
  <si>
    <r>
      <t>розрахунок</t>
    </r>
    <r>
      <rPr>
        <sz val="8"/>
        <rFont val="Times New Roman"/>
        <family val="1"/>
        <charset val="204"/>
      </rPr>
      <t xml:space="preserve"> </t>
    </r>
  </si>
  <si>
    <t>Обсяг видатків на відшкодування вартості проїзду хворим, які отримують програмний гемодіаліз в лікувально-профілактичних закладах Чернігівської області</t>
  </si>
  <si>
    <t>Кількість хворих, які проживають на території  міської ТГ та отримують програмний гемодіаліз в т.ч.:</t>
  </si>
  <si>
    <t>додаток до Програми надання матеріальної допомоги хворим з хронічною нирковою недостатністю</t>
  </si>
  <si>
    <t>середній розмір матеріальної допомоги громадянам, які опиниись у складних життєвих обставинах на (1 особу)</t>
  </si>
  <si>
    <t>середній розмір відшкодування витрат вартості проїзду ( на 1 хворого)</t>
  </si>
  <si>
    <t>Обсяг видатків, спрямованих на забезпечення надання матеріальної допомоги громадянам, які опинились у складних життєвих обставинах</t>
  </si>
  <si>
    <t>Річна динаміка кількості хворих, які які проживають на території  міської ТГ та отримують програмний гемодіаліз</t>
  </si>
  <si>
    <t>Річна динаміка середнього розміру відшкодування витрат вартості проїзду  ( на 1 хворого)</t>
  </si>
  <si>
    <t>Річна динаміка середнього розміру матеріальної допомоги громадянам, які опинились у складних життєвих обставинах</t>
  </si>
  <si>
    <t>Річна динаміка кількості одержувачів матеріальної допомоги громадянам, які опинились у складних життєвих обставинах,   в т.ч.:</t>
  </si>
  <si>
    <r>
      <t>бюджетної програми місцевого бюджету на</t>
    </r>
    <r>
      <rPr>
        <b/>
        <u/>
        <sz val="12"/>
        <rFont val="Times New Roman"/>
        <family val="1"/>
        <charset val="204"/>
      </rPr>
      <t xml:space="preserve"> 2021 </t>
    </r>
    <r>
      <rPr>
        <b/>
        <sz val="12"/>
        <rFont val="Times New Roman"/>
        <family val="1"/>
        <charset val="204"/>
      </rPr>
      <t xml:space="preserve"> рік</t>
    </r>
  </si>
  <si>
    <t>Відшкодування вартості проїзду хворим, які отримують програмний гемодіаліз в лікувально-профілактичних закладах Чернігівської області.</t>
  </si>
  <si>
    <t xml:space="preserve">Забезпечення та створення сприятливих умов в системі соціального захисту населення за рахунок коштів  бюджету Сновської міської територіальної громади, що буде сприяти  зниженню рівня бідності шляхом забезпечення матеріальної підтримки малозабезпеченим особам, дітям-інвалідам, пенсіонерам, учасникам АТО, ООС, сім’ям загиблих учасників АТО, ООС, особам з обмеженими можливостями, громадянам у разі хвороби, смерті близьких родичів, стихійного лиха та інших особливих обставин; підвищення рівня життя вразливих та соціально незахищених верств населення шляхом надання їм матеріальної допомоги на проїзд від місця проживання до лікувального закладу,ідшкодування вартості проїзду хворим, які отримують програмний гемодіаліз </t>
  </si>
  <si>
    <t xml:space="preserve">Забезпечення та створення сприятливих умов в системі соціального захисту населення за рахунок коштів  бюджету територіальних громад , що буде сприяти  зниженню рівня бідності шляхом забезпечення матеріальної підтримки малозабезпеченим особам, дітям-інвалідам, пенсіонерам, учасникам АТО, ООС, сім’ям загиблих учасників АТО, ООС, особам з обмеженими можливостями, громадянам у разі хвороби, смерті близьких родичів, стихійного лиха та інших особливих обставин, ідшкодування вартості проїзду хворим, які отримують програмний гемодіаліз </t>
  </si>
  <si>
    <t>Річна динаміка кількості одержувачів допомоги від депутатів міської ради  в т.ч.:</t>
  </si>
  <si>
    <t>Ліна САВЧЕНКО</t>
  </si>
  <si>
    <t xml:space="preserve">Річна динаміка середнього розміру матеріальної допомоги від депутатів міської ради </t>
  </si>
  <si>
    <t>Середній розмір матеріальної допомоги від депутатів міської ради</t>
  </si>
  <si>
    <r>
      <t xml:space="preserve">Конституція України, </t>
    </r>
    <r>
      <rPr>
        <sz val="12"/>
        <rFont val="Times New Roman"/>
        <family val="1"/>
        <charset val="204"/>
      </rPr>
      <t xml:space="preserve">Бюджетний кодекс України, ЗУ "Про місцеве самоврядування", Закон України "Про Державний бюджет України на 2021 рік",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Наказ Міністерства фінансів України від 24.10.2012 року № 1116/673 «Про затвердження Типового переліку бюджетних програм та результативних показників їх виконання для місцевих бюджетів у галузі "Соціальний захист сім'ї та дітей" за видатками, що враховуються при визначенні обсягу міжбюджетних трансфертів» (зі змінами); 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8 сесії 8 скликання Сновської міської ради від 06.07.2021р. </t>
    </r>
  </si>
  <si>
    <t>Міський голова</t>
  </si>
  <si>
    <t>Олександр МЕДВЕДБОВ</t>
  </si>
  <si>
    <t>рішення 5сесії 8 скликання від 26.03.2021 ,  рішення 8сесії 8 скликання від 06.07.2021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</si>
</sst>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3" formatCode="0.0"/>
    <numFmt numFmtId="174" formatCode="#0.0"/>
    <numFmt numFmtId="182" formatCode="#,##0.0"/>
    <numFmt numFmtId="183" formatCode="0.00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  <xf numFmtId="183" fontId="1" fillId="0" borderId="0" xfId="0" applyNumberFormat="1" applyFont="1"/>
    <xf numFmtId="2" fontId="1" fillId="0" borderId="0" xfId="0" applyNumberFormat="1" applyFont="1"/>
    <xf numFmtId="0" fontId="1" fillId="0" borderId="0" xfId="0" applyFont="1" applyFill="1"/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/>
    <xf numFmtId="0" fontId="16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0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174" fontId="1" fillId="0" borderId="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4" fontId="1" fillId="0" borderId="3" xfId="0" applyNumberFormat="1" applyFont="1" applyFill="1" applyBorder="1" applyAlignment="1">
      <alignment horizontal="center" vertical="center" wrapText="1"/>
    </xf>
    <xf numFmtId="174" fontId="1" fillId="0" borderId="2" xfId="0" applyNumberFormat="1" applyFont="1" applyFill="1" applyBorder="1" applyAlignment="1">
      <alignment horizontal="center" vertical="center" wrapText="1"/>
    </xf>
    <xf numFmtId="174" fontId="1" fillId="0" borderId="4" xfId="0" applyNumberFormat="1" applyFont="1" applyFill="1" applyBorder="1" applyAlignment="1">
      <alignment horizontal="center" vertical="center" wrapText="1"/>
    </xf>
    <xf numFmtId="174" fontId="1" fillId="0" borderId="7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1" fillId="0" borderId="3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wrapText="1"/>
    </xf>
    <xf numFmtId="0" fontId="9" fillId="0" borderId="9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82" fontId="1" fillId="0" borderId="3" xfId="0" applyNumberFormat="1" applyFont="1" applyFill="1" applyBorder="1" applyAlignment="1">
      <alignment horizontal="center" vertical="center" wrapText="1"/>
    </xf>
    <xf numFmtId="182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2" fontId="1" fillId="0" borderId="5" xfId="0" applyNumberFormat="1" applyFont="1" applyFill="1" applyBorder="1" applyAlignment="1">
      <alignment horizontal="center" vertical="center" wrapText="1"/>
    </xf>
    <xf numFmtId="182" fontId="1" fillId="0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12"/>
  <sheetViews>
    <sheetView tabSelected="1" view="pageBreakPreview" topLeftCell="A67" zoomScale="71" zoomScaleNormal="100" zoomScaleSheetLayoutView="71" workbookViewId="0">
      <selection activeCell="I110" sqref="I110:L110"/>
    </sheetView>
  </sheetViews>
  <sheetFormatPr defaultRowHeight="12.75" x14ac:dyDescent="0.2"/>
  <cols>
    <col min="1" max="42" width="2.85546875" style="1" customWidth="1"/>
    <col min="43" max="43" width="5.140625" style="1" customWidth="1"/>
    <col min="44" max="58" width="2.85546875" style="1" customWidth="1"/>
    <col min="59" max="59" width="4.7109375" style="1" customWidth="1"/>
    <col min="60" max="65" width="2.85546875" style="1" customWidth="1"/>
    <col min="66" max="78" width="3" style="1" customWidth="1"/>
    <col min="79" max="79" width="0" style="1" hidden="1" customWidth="1"/>
    <col min="80" max="16384" width="9.140625" style="1"/>
  </cols>
  <sheetData>
    <row r="1" spans="1:79" s="16" customFormat="1" ht="40.9" customHeight="1" x14ac:dyDescent="0.2">
      <c r="AS1" s="146" t="s">
        <v>79</v>
      </c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1:79" ht="15.6" customHeight="1" x14ac:dyDescent="0.2"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79" ht="15.95" customHeight="1" x14ac:dyDescent="0.2">
      <c r="AO3" s="150" t="s">
        <v>0</v>
      </c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</row>
    <row r="4" spans="1:79" ht="15" customHeight="1" x14ac:dyDescent="0.2">
      <c r="AO4" s="151" t="s">
        <v>80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</row>
    <row r="5" spans="1:79" ht="21" customHeight="1" x14ac:dyDescent="0.2">
      <c r="AO5" s="50" t="s">
        <v>71</v>
      </c>
      <c r="AP5" s="50"/>
      <c r="AQ5" s="49">
        <v>44392</v>
      </c>
      <c r="AR5" s="50"/>
      <c r="AS5" s="50"/>
      <c r="AT5" s="50"/>
      <c r="AU5" s="50"/>
      <c r="AV5" s="50"/>
      <c r="AW5" s="32" t="s">
        <v>72</v>
      </c>
      <c r="AX5" s="50">
        <v>148</v>
      </c>
      <c r="AY5" s="50"/>
      <c r="AZ5" s="50"/>
      <c r="BA5" s="32"/>
      <c r="BB5" s="32"/>
      <c r="BC5" s="32"/>
      <c r="BD5" s="32"/>
      <c r="BE5" s="32"/>
      <c r="BF5" s="32"/>
    </row>
    <row r="6" spans="1:79" ht="13.9" customHeight="1" x14ac:dyDescent="0.2">
      <c r="AO6" s="147" t="s">
        <v>19</v>
      </c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</row>
    <row r="7" spans="1:79" ht="4.5" customHeight="1" x14ac:dyDescent="0.2"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</row>
    <row r="8" spans="1:79" ht="15.75" customHeight="1" x14ac:dyDescent="0.2">
      <c r="A8" s="140" t="s">
        <v>20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79" ht="15.75" customHeight="1" x14ac:dyDescent="0.2">
      <c r="A9" s="140" t="s">
        <v>99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</row>
    <row r="10" spans="1:79" ht="7.9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79" ht="23.45" customHeight="1" x14ac:dyDescent="0.2">
      <c r="A11" s="13">
        <v>1</v>
      </c>
      <c r="B11" s="128" t="s">
        <v>61</v>
      </c>
      <c r="C11" s="128"/>
      <c r="D11" s="128"/>
      <c r="E11" s="128"/>
      <c r="F11" s="128"/>
      <c r="G11" s="128"/>
      <c r="H11" s="128"/>
      <c r="I11" s="128"/>
      <c r="J11" s="149" t="s">
        <v>25</v>
      </c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4" t="s">
        <v>35</v>
      </c>
      <c r="BH11" s="144"/>
      <c r="BI11" s="144"/>
      <c r="BJ11" s="144"/>
      <c r="BK11" s="144"/>
      <c r="BL11" s="144"/>
    </row>
    <row r="12" spans="1:79" s="16" customFormat="1" ht="31.15" customHeight="1" x14ac:dyDescent="0.2">
      <c r="A12" s="17"/>
      <c r="B12" s="131" t="s">
        <v>36</v>
      </c>
      <c r="C12" s="131"/>
      <c r="D12" s="131"/>
      <c r="E12" s="131"/>
      <c r="F12" s="131"/>
      <c r="G12" s="131"/>
      <c r="H12" s="131"/>
      <c r="I12" s="131"/>
      <c r="J12" s="142" t="s">
        <v>1</v>
      </c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30" t="s">
        <v>37</v>
      </c>
      <c r="BH12" s="130"/>
      <c r="BI12" s="130"/>
      <c r="BJ12" s="130"/>
      <c r="BK12" s="130"/>
      <c r="BL12" s="130"/>
    </row>
    <row r="13" spans="1:79" ht="23.45" customHeight="1" x14ac:dyDescent="0.2">
      <c r="A13" s="14" t="s">
        <v>13</v>
      </c>
      <c r="B13" s="128" t="s">
        <v>62</v>
      </c>
      <c r="C13" s="128"/>
      <c r="D13" s="128"/>
      <c r="E13" s="128"/>
      <c r="F13" s="128"/>
      <c r="G13" s="128"/>
      <c r="H13" s="128"/>
      <c r="I13" s="128"/>
      <c r="J13" s="149" t="s">
        <v>25</v>
      </c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4" t="s">
        <v>35</v>
      </c>
      <c r="BH13" s="144"/>
      <c r="BI13" s="144"/>
      <c r="BJ13" s="144"/>
      <c r="BK13" s="144"/>
      <c r="BL13" s="144"/>
    </row>
    <row r="14" spans="1:79" s="16" customFormat="1" ht="33.6" customHeight="1" x14ac:dyDescent="0.2">
      <c r="A14" s="17"/>
      <c r="B14" s="131" t="s">
        <v>39</v>
      </c>
      <c r="C14" s="131"/>
      <c r="D14" s="131"/>
      <c r="E14" s="131"/>
      <c r="F14" s="131"/>
      <c r="G14" s="131"/>
      <c r="H14" s="131"/>
      <c r="I14" s="131"/>
      <c r="J14" s="142" t="s">
        <v>38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30" t="s">
        <v>37</v>
      </c>
      <c r="BH14" s="130"/>
      <c r="BI14" s="130"/>
      <c r="BJ14" s="130"/>
      <c r="BK14" s="130"/>
      <c r="BL14" s="130"/>
    </row>
    <row r="15" spans="1:79" ht="24.6" customHeight="1" x14ac:dyDescent="0.3">
      <c r="A15" s="14">
        <v>3</v>
      </c>
      <c r="B15" s="128" t="s">
        <v>54</v>
      </c>
      <c r="C15" s="128"/>
      <c r="D15" s="128"/>
      <c r="E15" s="128"/>
      <c r="F15" s="128"/>
      <c r="G15" s="128"/>
      <c r="H15" s="143">
        <v>3242</v>
      </c>
      <c r="I15" s="143"/>
      <c r="J15" s="143"/>
      <c r="K15" s="143"/>
      <c r="L15" s="143"/>
      <c r="M15" s="143"/>
      <c r="N15" s="143"/>
      <c r="O15" s="129" t="s">
        <v>55</v>
      </c>
      <c r="P15" s="129"/>
      <c r="Q15" s="129"/>
      <c r="R15" s="129"/>
      <c r="S15" s="129"/>
      <c r="T15" s="129"/>
      <c r="U15" s="143" t="s">
        <v>56</v>
      </c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4" t="s">
        <v>40</v>
      </c>
      <c r="BH15" s="144"/>
      <c r="BI15" s="144"/>
      <c r="BJ15" s="144"/>
      <c r="BK15" s="144"/>
      <c r="BL15" s="144"/>
    </row>
    <row r="16" spans="1:79" s="16" customFormat="1" ht="39" customHeight="1" x14ac:dyDescent="0.2">
      <c r="A16" s="15"/>
      <c r="B16" s="131" t="s">
        <v>41</v>
      </c>
      <c r="C16" s="131"/>
      <c r="D16" s="131"/>
      <c r="E16" s="131"/>
      <c r="F16" s="131"/>
      <c r="G16" s="131"/>
      <c r="H16" s="133" t="s">
        <v>42</v>
      </c>
      <c r="I16" s="133"/>
      <c r="J16" s="133"/>
      <c r="K16" s="133"/>
      <c r="L16" s="133"/>
      <c r="M16" s="133"/>
      <c r="N16" s="133"/>
      <c r="O16" s="133" t="s">
        <v>43</v>
      </c>
      <c r="P16" s="133"/>
      <c r="Q16" s="133"/>
      <c r="R16" s="133"/>
      <c r="S16" s="133"/>
      <c r="T16" s="133"/>
      <c r="U16" s="152" t="s">
        <v>2</v>
      </c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31" t="s">
        <v>44</v>
      </c>
      <c r="BH16" s="131"/>
      <c r="BI16" s="131"/>
      <c r="BJ16" s="131"/>
      <c r="BK16" s="131"/>
      <c r="BL16" s="131"/>
      <c r="CA16" s="16" t="s">
        <v>16</v>
      </c>
    </row>
    <row r="17" spans="1:79" ht="26.45" customHeight="1" x14ac:dyDescent="0.2">
      <c r="A17" s="145" t="s">
        <v>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1">
        <f>AN17+BD17</f>
        <v>430000</v>
      </c>
      <c r="V17" s="141"/>
      <c r="W17" s="141"/>
      <c r="X17" s="141"/>
      <c r="Y17" s="141"/>
      <c r="Z17" s="51" t="s">
        <v>4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134">
        <f>AQ45</f>
        <v>430000</v>
      </c>
      <c r="AO17" s="134"/>
      <c r="AP17" s="134"/>
      <c r="AQ17" s="134"/>
      <c r="AR17" s="135" t="s">
        <v>5</v>
      </c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4">
        <f>AY41</f>
        <v>0</v>
      </c>
      <c r="BE17" s="134"/>
      <c r="BF17" s="134"/>
      <c r="BG17" s="134"/>
      <c r="BH17" s="135" t="s">
        <v>6</v>
      </c>
      <c r="BI17" s="135"/>
      <c r="BJ17" s="135"/>
      <c r="BK17" s="135"/>
      <c r="BL17" s="135"/>
      <c r="CA17" s="1" t="s">
        <v>17</v>
      </c>
    </row>
    <row r="18" spans="1:79" ht="15.75" customHeight="1" x14ac:dyDescent="0.2">
      <c r="A18" s="151" t="s">
        <v>7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</row>
    <row r="19" spans="1:79" ht="110.25" customHeight="1" x14ac:dyDescent="0.2">
      <c r="A19" s="153" t="s">
        <v>107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R19" s="7"/>
      <c r="BT19" s="8"/>
    </row>
    <row r="20" spans="1:79" ht="27" customHeight="1" x14ac:dyDescent="0.2">
      <c r="A20" s="135" t="s">
        <v>45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S20" s="7"/>
      <c r="BU20" s="8"/>
    </row>
    <row r="21" spans="1:79" ht="9.6" customHeight="1" x14ac:dyDescent="0.2">
      <c r="BS21" s="7"/>
      <c r="BU21" s="8"/>
    </row>
    <row r="22" spans="1:79" ht="17.45" customHeight="1" x14ac:dyDescent="0.2">
      <c r="A22" s="139" t="s">
        <v>8</v>
      </c>
      <c r="B22" s="139"/>
      <c r="C22" s="139"/>
      <c r="D22" s="139" t="s">
        <v>46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S22" s="7"/>
      <c r="BU22" s="8"/>
    </row>
    <row r="23" spans="1:79" ht="15.95" customHeight="1" x14ac:dyDescent="0.2">
      <c r="A23" s="79">
        <v>1</v>
      </c>
      <c r="B23" s="79"/>
      <c r="C23" s="79"/>
      <c r="D23" s="139">
        <v>2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S23" s="7"/>
      <c r="BU23" s="8"/>
    </row>
    <row r="24" spans="1:79" ht="46.9" customHeight="1" x14ac:dyDescent="0.25">
      <c r="A24" s="62">
        <v>1</v>
      </c>
      <c r="B24" s="62"/>
      <c r="C24" s="62"/>
      <c r="D24" s="163" t="s">
        <v>102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R24" s="7"/>
      <c r="BT24" s="8"/>
    </row>
    <row r="25" spans="1:79" ht="16.899999999999999" hidden="1" customHeight="1" x14ac:dyDescent="0.2">
      <c r="A25" s="62">
        <v>2</v>
      </c>
      <c r="B25" s="62"/>
      <c r="C25" s="62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R25" s="7"/>
      <c r="BT25" s="8"/>
    </row>
    <row r="26" spans="1:79" ht="17.45" hidden="1" customHeight="1" x14ac:dyDescent="0.2">
      <c r="A26" s="62">
        <v>3</v>
      </c>
      <c r="B26" s="62"/>
      <c r="C26" s="62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R26" s="7"/>
      <c r="BT26" s="8"/>
    </row>
    <row r="27" spans="1:79" ht="13.9" customHeight="1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R27" s="7"/>
      <c r="BT27" s="8"/>
    </row>
    <row r="28" spans="1:79" ht="79.5" customHeight="1" x14ac:dyDescent="0.2">
      <c r="A28" s="135" t="s">
        <v>47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62" t="s">
        <v>101</v>
      </c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R28" s="7"/>
      <c r="BT28" s="8"/>
    </row>
    <row r="29" spans="1:79" ht="13.1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R29" s="7"/>
      <c r="BT29" s="8"/>
    </row>
    <row r="30" spans="1:79" ht="15.75" customHeight="1" x14ac:dyDescent="0.2">
      <c r="A30" s="135" t="s">
        <v>48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S30" s="7"/>
      <c r="BU30" s="8"/>
    </row>
    <row r="31" spans="1:79" ht="1.5" customHeight="1" x14ac:dyDescent="0.2">
      <c r="BS31" s="7"/>
      <c r="BU31" s="8"/>
    </row>
    <row r="32" spans="1:79" ht="17.45" customHeight="1" x14ac:dyDescent="0.2">
      <c r="A32" s="139" t="s">
        <v>8</v>
      </c>
      <c r="B32" s="139"/>
      <c r="C32" s="139"/>
      <c r="D32" s="139" t="s">
        <v>31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S32" s="7"/>
      <c r="BU32" s="8"/>
    </row>
    <row r="33" spans="1:82" ht="15.95" customHeight="1" x14ac:dyDescent="0.2">
      <c r="A33" s="79">
        <v>1</v>
      </c>
      <c r="B33" s="79"/>
      <c r="C33" s="79"/>
      <c r="D33" s="139">
        <v>2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S33" s="7"/>
      <c r="BU33" s="8"/>
    </row>
    <row r="34" spans="1:82" ht="31.9" customHeight="1" x14ac:dyDescent="0.2">
      <c r="A34" s="62">
        <v>1</v>
      </c>
      <c r="B34" s="62"/>
      <c r="C34" s="62"/>
      <c r="D34" s="111" t="s">
        <v>81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BR34" s="7"/>
      <c r="BT34" s="8"/>
    </row>
    <row r="35" spans="1:82" ht="16.5" x14ac:dyDescent="0.2">
      <c r="A35" s="62">
        <v>2</v>
      </c>
      <c r="B35" s="62"/>
      <c r="C35" s="62"/>
      <c r="D35" s="111" t="s">
        <v>100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R35" s="7"/>
      <c r="BT35" s="8"/>
    </row>
    <row r="36" spans="1:82" ht="14.45" customHeight="1" x14ac:dyDescent="0.2">
      <c r="A36" s="2"/>
      <c r="B36" s="2"/>
      <c r="C36" s="2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R36" s="7"/>
      <c r="BT36" s="8"/>
    </row>
    <row r="37" spans="1:82" ht="15.75" customHeight="1" x14ac:dyDescent="0.2">
      <c r="A37" s="151" t="s">
        <v>49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</row>
    <row r="38" spans="1:82" ht="15" customHeight="1" x14ac:dyDescent="0.2">
      <c r="A38" s="120" t="s">
        <v>6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</row>
    <row r="39" spans="1:82" ht="15.95" customHeight="1" x14ac:dyDescent="0.2">
      <c r="A39" s="79" t="s">
        <v>8</v>
      </c>
      <c r="B39" s="79"/>
      <c r="C39" s="79"/>
      <c r="D39" s="79" t="s">
        <v>32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136" t="s">
        <v>10</v>
      </c>
      <c r="AR39" s="137"/>
      <c r="AS39" s="137"/>
      <c r="AT39" s="137"/>
      <c r="AU39" s="137"/>
      <c r="AV39" s="137"/>
      <c r="AW39" s="137"/>
      <c r="AX39" s="138"/>
      <c r="AY39" s="79" t="s">
        <v>9</v>
      </c>
      <c r="AZ39" s="79"/>
      <c r="BA39" s="79"/>
      <c r="BB39" s="79"/>
      <c r="BC39" s="79"/>
      <c r="BD39" s="79"/>
      <c r="BE39" s="79"/>
      <c r="BF39" s="79"/>
      <c r="BG39" s="65" t="s">
        <v>30</v>
      </c>
      <c r="BH39" s="66"/>
      <c r="BI39" s="66"/>
      <c r="BJ39" s="66"/>
      <c r="BK39" s="66"/>
      <c r="BL39" s="66"/>
    </row>
    <row r="40" spans="1:82" ht="12" customHeight="1" x14ac:dyDescent="0.2">
      <c r="A40" s="62">
        <v>1</v>
      </c>
      <c r="B40" s="62"/>
      <c r="C40" s="62"/>
      <c r="D40" s="62">
        <v>2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118">
        <v>3</v>
      </c>
      <c r="AR40" s="119"/>
      <c r="AS40" s="119"/>
      <c r="AT40" s="119"/>
      <c r="AU40" s="119"/>
      <c r="AV40" s="119"/>
      <c r="AW40" s="119"/>
      <c r="AX40" s="179"/>
      <c r="AY40" s="62">
        <v>4</v>
      </c>
      <c r="AZ40" s="62"/>
      <c r="BA40" s="62"/>
      <c r="BB40" s="62"/>
      <c r="BC40" s="62"/>
      <c r="BD40" s="62"/>
      <c r="BE40" s="62"/>
      <c r="BF40" s="62"/>
      <c r="BG40" s="118">
        <v>6</v>
      </c>
      <c r="BH40" s="119"/>
      <c r="BI40" s="119"/>
      <c r="BJ40" s="119"/>
      <c r="BK40" s="119"/>
      <c r="BL40" s="119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82" ht="19.899999999999999" customHeight="1" x14ac:dyDescent="0.2">
      <c r="A41" s="62">
        <v>1</v>
      </c>
      <c r="B41" s="62"/>
      <c r="C41" s="62"/>
      <c r="D41" s="167" t="s">
        <v>85</v>
      </c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9"/>
      <c r="AQ41" s="114">
        <f>AQ52</f>
        <v>350000</v>
      </c>
      <c r="AR41" s="115"/>
      <c r="AS41" s="115"/>
      <c r="AT41" s="115"/>
      <c r="AU41" s="115"/>
      <c r="AV41" s="115"/>
      <c r="AW41" s="115"/>
      <c r="AX41" s="116"/>
      <c r="AY41" s="132">
        <v>0</v>
      </c>
      <c r="AZ41" s="132"/>
      <c r="BA41" s="132"/>
      <c r="BB41" s="132"/>
      <c r="BC41" s="132"/>
      <c r="BD41" s="132"/>
      <c r="BE41" s="132"/>
      <c r="BF41" s="132"/>
      <c r="BG41" s="100">
        <f>AQ41+AY41</f>
        <v>350000</v>
      </c>
      <c r="BH41" s="101"/>
      <c r="BI41" s="101"/>
      <c r="BJ41" s="101"/>
      <c r="BK41" s="101"/>
      <c r="BL41" s="101"/>
    </row>
    <row r="42" spans="1:82" ht="27" customHeight="1" x14ac:dyDescent="0.2">
      <c r="A42" s="62">
        <v>2</v>
      </c>
      <c r="B42" s="62"/>
      <c r="C42" s="62"/>
      <c r="D42" s="167" t="s">
        <v>84</v>
      </c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9"/>
      <c r="AQ42" s="114">
        <f>AQ53</f>
        <v>70000</v>
      </c>
      <c r="AR42" s="115"/>
      <c r="AS42" s="115"/>
      <c r="AT42" s="115"/>
      <c r="AU42" s="115"/>
      <c r="AV42" s="115"/>
      <c r="AW42" s="115"/>
      <c r="AX42" s="116"/>
      <c r="AY42" s="132">
        <v>0</v>
      </c>
      <c r="AZ42" s="132"/>
      <c r="BA42" s="132"/>
      <c r="BB42" s="132"/>
      <c r="BC42" s="132"/>
      <c r="BD42" s="132"/>
      <c r="BE42" s="132"/>
      <c r="BF42" s="132"/>
      <c r="BG42" s="100">
        <f>AQ42+AY42</f>
        <v>70000</v>
      </c>
      <c r="BH42" s="101"/>
      <c r="BI42" s="101"/>
      <c r="BJ42" s="101"/>
      <c r="BK42" s="101"/>
      <c r="BL42" s="101"/>
    </row>
    <row r="43" spans="1:82" s="3" customFormat="1" ht="13.5" customHeight="1" x14ac:dyDescent="0.2">
      <c r="A43" s="62">
        <v>3</v>
      </c>
      <c r="B43" s="62"/>
      <c r="C43" s="62"/>
      <c r="D43" s="159" t="s">
        <v>82</v>
      </c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1"/>
      <c r="AQ43" s="166">
        <f>AQ54</f>
        <v>10000</v>
      </c>
      <c r="AR43" s="166"/>
      <c r="AS43" s="166"/>
      <c r="AT43" s="166"/>
      <c r="AU43" s="166"/>
      <c r="AV43" s="166"/>
      <c r="AW43" s="166"/>
      <c r="AX43" s="166"/>
      <c r="AY43" s="100">
        <v>0</v>
      </c>
      <c r="AZ43" s="101"/>
      <c r="BA43" s="101"/>
      <c r="BB43" s="101"/>
      <c r="BC43" s="101"/>
      <c r="BD43" s="101"/>
      <c r="BE43" s="101"/>
      <c r="BF43" s="170"/>
      <c r="BG43" s="100">
        <f>AQ43+AY43</f>
        <v>10000</v>
      </c>
      <c r="BH43" s="101"/>
      <c r="BI43" s="101"/>
      <c r="BJ43" s="101"/>
      <c r="BK43" s="101"/>
      <c r="BL43" s="170"/>
    </row>
    <row r="44" spans="1:82" ht="1.5" hidden="1" customHeight="1" x14ac:dyDescent="0.2">
      <c r="A44" s="62">
        <v>3</v>
      </c>
      <c r="B44" s="62"/>
      <c r="C44" s="62"/>
      <c r="D44" s="156" t="s">
        <v>83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8"/>
      <c r="AQ44" s="114"/>
      <c r="AR44" s="115"/>
      <c r="AS44" s="115"/>
      <c r="AT44" s="115"/>
      <c r="AU44" s="115"/>
      <c r="AV44" s="115"/>
      <c r="AW44" s="115"/>
      <c r="AX44" s="116"/>
      <c r="AY44" s="132">
        <v>0</v>
      </c>
      <c r="AZ44" s="132"/>
      <c r="BA44" s="132"/>
      <c r="BB44" s="132"/>
      <c r="BC44" s="132"/>
      <c r="BD44" s="132"/>
      <c r="BE44" s="132"/>
      <c r="BF44" s="132"/>
      <c r="BG44" s="100">
        <f>AQ44+AY44</f>
        <v>0</v>
      </c>
      <c r="BH44" s="101"/>
      <c r="BI44" s="101"/>
      <c r="BJ44" s="101"/>
      <c r="BK44" s="101"/>
      <c r="BL44" s="101"/>
    </row>
    <row r="45" spans="1:82" ht="13.15" customHeight="1" x14ac:dyDescent="0.2">
      <c r="A45" s="85"/>
      <c r="B45" s="85"/>
      <c r="C45" s="85"/>
      <c r="D45" s="154" t="s">
        <v>53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66">
        <f>SUM(AQ41:AX44)</f>
        <v>430000</v>
      </c>
      <c r="AR45" s="166"/>
      <c r="AS45" s="166"/>
      <c r="AT45" s="166"/>
      <c r="AU45" s="166"/>
      <c r="AV45" s="166"/>
      <c r="AW45" s="166"/>
      <c r="AX45" s="166"/>
      <c r="AY45" s="166">
        <f>SUM(AY41:BF44)</f>
        <v>0</v>
      </c>
      <c r="AZ45" s="166"/>
      <c r="BA45" s="166"/>
      <c r="BB45" s="166"/>
      <c r="BC45" s="166"/>
      <c r="BD45" s="166"/>
      <c r="BE45" s="166"/>
      <c r="BF45" s="166"/>
      <c r="BG45" s="114">
        <f>SUM(BG41:BL44)</f>
        <v>430000</v>
      </c>
      <c r="BH45" s="115"/>
      <c r="BI45" s="115"/>
      <c r="BJ45" s="115"/>
      <c r="BK45" s="115"/>
      <c r="BL45" s="115"/>
    </row>
    <row r="46" spans="1:82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82" ht="15.75" customHeight="1" x14ac:dyDescent="0.2">
      <c r="A47" s="121" t="s">
        <v>50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</row>
    <row r="48" spans="1:82" ht="10.5" customHeight="1" x14ac:dyDescent="0.2">
      <c r="A48" s="122" t="s">
        <v>6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</row>
    <row r="49" spans="1:95" ht="15.95" customHeight="1" x14ac:dyDescent="0.2">
      <c r="A49" s="123" t="s">
        <v>8</v>
      </c>
      <c r="B49" s="123"/>
      <c r="C49" s="123"/>
      <c r="D49" s="108" t="s">
        <v>33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10"/>
      <c r="AQ49" s="108" t="s">
        <v>10</v>
      </c>
      <c r="AR49" s="109"/>
      <c r="AS49" s="109"/>
      <c r="AT49" s="109"/>
      <c r="AU49" s="109"/>
      <c r="AV49" s="109"/>
      <c r="AW49" s="109"/>
      <c r="AX49" s="110"/>
      <c r="AY49" s="123" t="s">
        <v>9</v>
      </c>
      <c r="AZ49" s="123"/>
      <c r="BA49" s="123"/>
      <c r="BB49" s="123"/>
      <c r="BC49" s="123"/>
      <c r="BD49" s="123"/>
      <c r="BE49" s="123"/>
      <c r="BF49" s="123"/>
      <c r="BG49" s="82" t="s">
        <v>30</v>
      </c>
      <c r="BH49" s="83"/>
      <c r="BI49" s="83"/>
      <c r="BJ49" s="83"/>
      <c r="BK49" s="83"/>
      <c r="BL49" s="83"/>
    </row>
    <row r="50" spans="1:95" ht="15" customHeight="1" x14ac:dyDescent="0.2">
      <c r="A50" s="85">
        <v>1</v>
      </c>
      <c r="B50" s="85"/>
      <c r="C50" s="85"/>
      <c r="D50" s="108">
        <v>2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10"/>
      <c r="AQ50" s="176">
        <v>3</v>
      </c>
      <c r="AR50" s="177"/>
      <c r="AS50" s="177"/>
      <c r="AT50" s="177"/>
      <c r="AU50" s="177"/>
      <c r="AV50" s="177"/>
      <c r="AW50" s="177"/>
      <c r="AX50" s="178"/>
      <c r="AY50" s="85">
        <v>4</v>
      </c>
      <c r="AZ50" s="85"/>
      <c r="BA50" s="85"/>
      <c r="BB50" s="85"/>
      <c r="BC50" s="85"/>
      <c r="BD50" s="85"/>
      <c r="BE50" s="85"/>
      <c r="BF50" s="85"/>
      <c r="BG50" s="176">
        <v>6</v>
      </c>
      <c r="BH50" s="177"/>
      <c r="BI50" s="177"/>
      <c r="BJ50" s="177"/>
      <c r="BK50" s="177"/>
      <c r="BL50" s="177"/>
    </row>
    <row r="51" spans="1:95" ht="39.6" hidden="1" customHeight="1" x14ac:dyDescent="0.25">
      <c r="A51" s="85">
        <v>1</v>
      </c>
      <c r="B51" s="85"/>
      <c r="C51" s="85"/>
      <c r="D51" s="171" t="s">
        <v>65</v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3"/>
      <c r="AQ51" s="174">
        <v>0</v>
      </c>
      <c r="AR51" s="175"/>
      <c r="AS51" s="175"/>
      <c r="AT51" s="175"/>
      <c r="AU51" s="175"/>
      <c r="AV51" s="175"/>
      <c r="AW51" s="175"/>
      <c r="AX51" s="181"/>
      <c r="AY51" s="180">
        <v>0</v>
      </c>
      <c r="AZ51" s="180"/>
      <c r="BA51" s="180"/>
      <c r="BB51" s="180"/>
      <c r="BC51" s="180"/>
      <c r="BD51" s="180"/>
      <c r="BE51" s="180"/>
      <c r="BF51" s="180"/>
      <c r="BG51" s="174">
        <f>AQ51+AY51</f>
        <v>0</v>
      </c>
      <c r="BH51" s="175"/>
      <c r="BI51" s="175"/>
      <c r="BJ51" s="175"/>
      <c r="BK51" s="175"/>
      <c r="BL51" s="175"/>
      <c r="CQ51" s="1" t="s">
        <v>18</v>
      </c>
    </row>
    <row r="52" spans="1:95" s="3" customFormat="1" ht="16.5" customHeight="1" x14ac:dyDescent="0.2">
      <c r="A52" s="85">
        <v>1</v>
      </c>
      <c r="B52" s="85"/>
      <c r="C52" s="85"/>
      <c r="D52" s="159" t="s">
        <v>70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1"/>
      <c r="AQ52" s="166">
        <v>350000</v>
      </c>
      <c r="AR52" s="166"/>
      <c r="AS52" s="166"/>
      <c r="AT52" s="166"/>
      <c r="AU52" s="166"/>
      <c r="AV52" s="166"/>
      <c r="AW52" s="166"/>
      <c r="AX52" s="166"/>
      <c r="AY52" s="115">
        <f>SUM(AY51)</f>
        <v>0</v>
      </c>
      <c r="AZ52" s="115"/>
      <c r="BA52" s="115"/>
      <c r="BB52" s="115"/>
      <c r="BC52" s="115"/>
      <c r="BD52" s="115"/>
      <c r="BE52" s="115"/>
      <c r="BF52" s="116"/>
      <c r="BG52" s="114">
        <f>AQ52+AY52</f>
        <v>350000</v>
      </c>
      <c r="BH52" s="115"/>
      <c r="BI52" s="115"/>
      <c r="BJ52" s="115"/>
      <c r="BK52" s="115"/>
      <c r="BL52" s="115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95" s="3" customFormat="1" ht="29.25" customHeight="1" x14ac:dyDescent="0.2">
      <c r="A53" s="85">
        <v>2</v>
      </c>
      <c r="B53" s="85"/>
      <c r="C53" s="85"/>
      <c r="D53" s="159" t="s">
        <v>87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1"/>
      <c r="AQ53" s="166">
        <v>70000</v>
      </c>
      <c r="AR53" s="166"/>
      <c r="AS53" s="166"/>
      <c r="AT53" s="166"/>
      <c r="AU53" s="166"/>
      <c r="AV53" s="166"/>
      <c r="AW53" s="166"/>
      <c r="AX53" s="166"/>
      <c r="AY53" s="115">
        <f>SUM(AY52)</f>
        <v>0</v>
      </c>
      <c r="AZ53" s="115"/>
      <c r="BA53" s="115"/>
      <c r="BB53" s="115"/>
      <c r="BC53" s="115"/>
      <c r="BD53" s="115"/>
      <c r="BE53" s="115"/>
      <c r="BF53" s="116"/>
      <c r="BG53" s="114">
        <f>AQ53+AY53</f>
        <v>70000</v>
      </c>
      <c r="BH53" s="115"/>
      <c r="BI53" s="115"/>
      <c r="BJ53" s="115"/>
      <c r="BK53" s="115"/>
      <c r="BL53" s="115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95" s="3" customFormat="1" ht="15" x14ac:dyDescent="0.2">
      <c r="A54" s="85">
        <v>3</v>
      </c>
      <c r="B54" s="85"/>
      <c r="C54" s="85"/>
      <c r="D54" s="159" t="s">
        <v>86</v>
      </c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1"/>
      <c r="AQ54" s="166">
        <f>AU65</f>
        <v>10000</v>
      </c>
      <c r="AR54" s="166"/>
      <c r="AS54" s="166"/>
      <c r="AT54" s="166"/>
      <c r="AU54" s="166"/>
      <c r="AV54" s="166"/>
      <c r="AW54" s="166"/>
      <c r="AX54" s="166"/>
      <c r="AY54" s="115">
        <v>0</v>
      </c>
      <c r="AZ54" s="115"/>
      <c r="BA54" s="115"/>
      <c r="BB54" s="115"/>
      <c r="BC54" s="115"/>
      <c r="BD54" s="115"/>
      <c r="BE54" s="115"/>
      <c r="BF54" s="116"/>
      <c r="BG54" s="114">
        <f>AQ54+AY54</f>
        <v>10000</v>
      </c>
      <c r="BH54" s="115"/>
      <c r="BI54" s="115"/>
      <c r="BJ54" s="115"/>
      <c r="BK54" s="115"/>
      <c r="BL54" s="115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95" s="3" customFormat="1" ht="18" customHeight="1" x14ac:dyDescent="0.2">
      <c r="A55" s="22"/>
      <c r="B55" s="177" t="s">
        <v>53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8"/>
      <c r="AQ55" s="166">
        <f>SUM(AQ52:AX54)</f>
        <v>430000</v>
      </c>
      <c r="AR55" s="166"/>
      <c r="AS55" s="166"/>
      <c r="AT55" s="166"/>
      <c r="AU55" s="166"/>
      <c r="AV55" s="166"/>
      <c r="AW55" s="166"/>
      <c r="AX55" s="166"/>
      <c r="AY55" s="166">
        <f>SUM(AY52:BF54)</f>
        <v>0</v>
      </c>
      <c r="AZ55" s="166"/>
      <c r="BA55" s="166"/>
      <c r="BB55" s="166"/>
      <c r="BC55" s="166"/>
      <c r="BD55" s="166"/>
      <c r="BE55" s="166"/>
      <c r="BF55" s="166"/>
      <c r="BG55" s="114">
        <f>SUM(BG52:BL54)</f>
        <v>430000</v>
      </c>
      <c r="BH55" s="115"/>
      <c r="BI55" s="115"/>
      <c r="BJ55" s="115"/>
      <c r="BK55" s="115"/>
      <c r="BL55" s="115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9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95" ht="15.75" customHeight="1" x14ac:dyDescent="0.2">
      <c r="A57" s="185" t="s">
        <v>51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</row>
    <row r="58" spans="1:95" ht="3.75" customHeight="1" thickBot="1" x14ac:dyDescent="0.2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</row>
    <row r="59" spans="1:95" ht="9.75" hidden="1" customHeight="1" thickBo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95" ht="31.15" customHeight="1" thickBot="1" x14ac:dyDescent="0.25">
      <c r="A60" s="165" t="s">
        <v>8</v>
      </c>
      <c r="B60" s="54"/>
      <c r="C60" s="54" t="s">
        <v>34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 t="s">
        <v>12</v>
      </c>
      <c r="AB60" s="54"/>
      <c r="AC60" s="54"/>
      <c r="AD60" s="54"/>
      <c r="AE60" s="54"/>
      <c r="AF60" s="102" t="s">
        <v>11</v>
      </c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4"/>
      <c r="AU60" s="54" t="s">
        <v>10</v>
      </c>
      <c r="AV60" s="54"/>
      <c r="AW60" s="54"/>
      <c r="AX60" s="54"/>
      <c r="AY60" s="54"/>
      <c r="AZ60" s="54"/>
      <c r="BA60" s="54" t="s">
        <v>9</v>
      </c>
      <c r="BB60" s="54"/>
      <c r="BC60" s="54"/>
      <c r="BD60" s="54"/>
      <c r="BE60" s="54"/>
      <c r="BF60" s="54"/>
      <c r="BG60" s="54" t="s">
        <v>30</v>
      </c>
      <c r="BH60" s="54"/>
      <c r="BI60" s="54"/>
      <c r="BJ60" s="54"/>
      <c r="BK60" s="54"/>
      <c r="BL60" s="126"/>
    </row>
    <row r="61" spans="1:95" ht="15.75" customHeight="1" thickBot="1" x14ac:dyDescent="0.25">
      <c r="A61" s="124">
        <v>1</v>
      </c>
      <c r="B61" s="125"/>
      <c r="C61" s="90">
        <v>2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>
        <v>3</v>
      </c>
      <c r="AB61" s="90"/>
      <c r="AC61" s="90"/>
      <c r="AD61" s="90"/>
      <c r="AE61" s="90"/>
      <c r="AF61" s="105">
        <v>4</v>
      </c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7"/>
      <c r="AU61" s="90">
        <v>5</v>
      </c>
      <c r="AV61" s="90"/>
      <c r="AW61" s="90"/>
      <c r="AX61" s="90"/>
      <c r="AY61" s="90"/>
      <c r="AZ61" s="90"/>
      <c r="BA61" s="90">
        <v>6</v>
      </c>
      <c r="BB61" s="90"/>
      <c r="BC61" s="90"/>
      <c r="BD61" s="90"/>
      <c r="BE61" s="90"/>
      <c r="BF61" s="90"/>
      <c r="BG61" s="90">
        <v>7</v>
      </c>
      <c r="BH61" s="90"/>
      <c r="BI61" s="90"/>
      <c r="BJ61" s="90"/>
      <c r="BK61" s="90"/>
      <c r="BL61" s="127"/>
    </row>
    <row r="62" spans="1:95" ht="13.9" customHeight="1" x14ac:dyDescent="0.2">
      <c r="A62" s="75"/>
      <c r="B62" s="75"/>
      <c r="C62" s="78" t="s">
        <v>21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85"/>
      <c r="AB62" s="85"/>
      <c r="AC62" s="85"/>
      <c r="AD62" s="85"/>
      <c r="AE62" s="85"/>
      <c r="AF62" s="108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10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89"/>
    </row>
    <row r="63" spans="1:95" ht="31.15" customHeight="1" x14ac:dyDescent="0.2">
      <c r="A63" s="75">
        <v>1</v>
      </c>
      <c r="B63" s="75"/>
      <c r="C63" s="53" t="s">
        <v>94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86" t="s">
        <v>77</v>
      </c>
      <c r="AB63" s="87"/>
      <c r="AC63" s="87"/>
      <c r="AD63" s="87"/>
      <c r="AE63" s="88"/>
      <c r="AF63" s="82" t="s">
        <v>28</v>
      </c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4"/>
      <c r="AU63" s="55">
        <f>AQ41</f>
        <v>350000</v>
      </c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>
        <f>AU63+BA63</f>
        <v>350000</v>
      </c>
      <c r="BH63" s="55"/>
      <c r="BI63" s="55"/>
      <c r="BJ63" s="55"/>
      <c r="BK63" s="55"/>
      <c r="BL63" s="55"/>
    </row>
    <row r="64" spans="1:95" ht="40.5" customHeight="1" x14ac:dyDescent="0.2">
      <c r="A64" s="75">
        <v>2</v>
      </c>
      <c r="B64" s="75"/>
      <c r="C64" s="53" t="s">
        <v>89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86" t="s">
        <v>77</v>
      </c>
      <c r="AB64" s="87"/>
      <c r="AC64" s="87"/>
      <c r="AD64" s="87"/>
      <c r="AE64" s="88"/>
      <c r="AF64" s="82" t="s">
        <v>28</v>
      </c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4"/>
      <c r="AU64" s="55">
        <f>AQ42</f>
        <v>70000</v>
      </c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>
        <f>AU64+BA64</f>
        <v>70000</v>
      </c>
      <c r="BH64" s="55"/>
      <c r="BI64" s="55"/>
      <c r="BJ64" s="55"/>
      <c r="BK64" s="55"/>
      <c r="BL64" s="55"/>
    </row>
    <row r="65" spans="1:69" ht="29.25" customHeight="1" x14ac:dyDescent="0.2">
      <c r="A65" s="75">
        <v>3</v>
      </c>
      <c r="B65" s="75"/>
      <c r="C65" s="53" t="s">
        <v>73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86" t="s">
        <v>77</v>
      </c>
      <c r="AB65" s="87"/>
      <c r="AC65" s="87"/>
      <c r="AD65" s="87"/>
      <c r="AE65" s="88"/>
      <c r="AF65" s="82" t="s">
        <v>28</v>
      </c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4"/>
      <c r="AU65" s="55">
        <f>7000+3000</f>
        <v>10000</v>
      </c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>
        <f>AU65+BA65</f>
        <v>10000</v>
      </c>
      <c r="BH65" s="55"/>
      <c r="BI65" s="55"/>
      <c r="BJ65" s="55"/>
      <c r="BK65" s="55"/>
      <c r="BL65" s="55"/>
    </row>
    <row r="66" spans="1:69" ht="2.25" hidden="1" customHeight="1" x14ac:dyDescent="0.2">
      <c r="A66" s="75"/>
      <c r="B66" s="75"/>
      <c r="C66" s="53" t="s">
        <v>74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86" t="s">
        <v>77</v>
      </c>
      <c r="AB66" s="87"/>
      <c r="AC66" s="87"/>
      <c r="AD66" s="87"/>
      <c r="AE66" s="88"/>
      <c r="AF66" s="82" t="s">
        <v>28</v>
      </c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4"/>
      <c r="AU66" s="182">
        <f>AQ44</f>
        <v>0</v>
      </c>
      <c r="AV66" s="183"/>
      <c r="AW66" s="183"/>
      <c r="AX66" s="183"/>
      <c r="AY66" s="183"/>
      <c r="AZ66" s="184"/>
      <c r="BA66" s="182"/>
      <c r="BB66" s="183"/>
      <c r="BC66" s="183"/>
      <c r="BD66" s="183"/>
      <c r="BE66" s="183"/>
      <c r="BF66" s="184"/>
      <c r="BG66" s="182">
        <f>BC44</f>
        <v>0</v>
      </c>
      <c r="BH66" s="183"/>
      <c r="BI66" s="183"/>
      <c r="BJ66" s="183"/>
      <c r="BK66" s="183"/>
      <c r="BL66" s="184"/>
    </row>
    <row r="67" spans="1:69" ht="15.6" customHeight="1" x14ac:dyDescent="0.2">
      <c r="A67" s="75"/>
      <c r="B67" s="75"/>
      <c r="C67" s="78" t="s">
        <v>22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85"/>
      <c r="AB67" s="85"/>
      <c r="AC67" s="85"/>
      <c r="AD67" s="85"/>
      <c r="AE67" s="85"/>
      <c r="AF67" s="108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10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69" ht="30.6" customHeight="1" x14ac:dyDescent="0.2">
      <c r="A68" s="191">
        <v>1</v>
      </c>
      <c r="B68" s="192"/>
      <c r="C68" s="53" t="s">
        <v>75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86" t="s">
        <v>29</v>
      </c>
      <c r="AB68" s="87"/>
      <c r="AC68" s="87"/>
      <c r="AD68" s="87"/>
      <c r="AE68" s="88"/>
      <c r="AF68" s="82" t="s">
        <v>57</v>
      </c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4"/>
      <c r="AU68" s="55">
        <f>SUM(AU69:AZ70)</f>
        <v>272</v>
      </c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>
        <f>SUM(BG69:BL70)</f>
        <v>272</v>
      </c>
      <c r="BH68" s="55"/>
      <c r="BI68" s="55"/>
      <c r="BJ68" s="55"/>
      <c r="BK68" s="55"/>
      <c r="BL68" s="55"/>
    </row>
    <row r="69" spans="1:69" ht="13.9" customHeight="1" x14ac:dyDescent="0.2">
      <c r="A69" s="193"/>
      <c r="B69" s="194"/>
      <c r="C69" s="53" t="s">
        <v>58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94"/>
      <c r="AB69" s="95"/>
      <c r="AC69" s="95"/>
      <c r="AD69" s="95"/>
      <c r="AE69" s="96"/>
      <c r="AF69" s="186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25"/>
      <c r="AU69" s="55">
        <v>117</v>
      </c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>
        <v>117</v>
      </c>
      <c r="BH69" s="55"/>
      <c r="BI69" s="55"/>
      <c r="BJ69" s="55"/>
      <c r="BK69" s="55"/>
      <c r="BL69" s="55"/>
    </row>
    <row r="70" spans="1:69" ht="13.15" customHeight="1" x14ac:dyDescent="0.2">
      <c r="A70" s="195"/>
      <c r="B70" s="196"/>
      <c r="C70" s="53" t="s">
        <v>59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97"/>
      <c r="AB70" s="98"/>
      <c r="AC70" s="98"/>
      <c r="AD70" s="98"/>
      <c r="AE70" s="99"/>
      <c r="AF70" s="188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90"/>
      <c r="AU70" s="55">
        <v>155</v>
      </c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>
        <v>155</v>
      </c>
      <c r="BH70" s="55"/>
      <c r="BI70" s="55"/>
      <c r="BJ70" s="55"/>
      <c r="BK70" s="55"/>
      <c r="BL70" s="55"/>
    </row>
    <row r="71" spans="1:69" ht="23.25" customHeight="1" x14ac:dyDescent="0.2">
      <c r="A71" s="191">
        <v>2</v>
      </c>
      <c r="B71" s="192"/>
      <c r="C71" s="53" t="s">
        <v>90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86" t="s">
        <v>29</v>
      </c>
      <c r="AB71" s="87"/>
      <c r="AC71" s="87"/>
      <c r="AD71" s="87"/>
      <c r="AE71" s="88"/>
      <c r="AF71" s="86" t="s">
        <v>91</v>
      </c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8"/>
      <c r="AU71" s="55">
        <f>SUM(AU72:AZ73)</f>
        <v>4</v>
      </c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>
        <f>SUM(BG72:BL73)</f>
        <v>4</v>
      </c>
      <c r="BH71" s="55"/>
      <c r="BI71" s="55"/>
      <c r="BJ71" s="55"/>
      <c r="BK71" s="55"/>
      <c r="BL71" s="55"/>
    </row>
    <row r="72" spans="1:69" ht="13.15" customHeight="1" x14ac:dyDescent="0.2">
      <c r="A72" s="193"/>
      <c r="B72" s="194"/>
      <c r="C72" s="53" t="s">
        <v>58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94"/>
      <c r="AB72" s="95"/>
      <c r="AC72" s="95"/>
      <c r="AD72" s="95"/>
      <c r="AE72" s="96"/>
      <c r="AF72" s="94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6"/>
      <c r="AU72" s="55">
        <v>3</v>
      </c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>
        <f>AU72+BA72</f>
        <v>3</v>
      </c>
      <c r="BH72" s="55"/>
      <c r="BI72" s="55"/>
      <c r="BJ72" s="55"/>
      <c r="BK72" s="55"/>
      <c r="BL72" s="55"/>
    </row>
    <row r="73" spans="1:69" ht="12" customHeight="1" x14ac:dyDescent="0.2">
      <c r="A73" s="195"/>
      <c r="B73" s="196"/>
      <c r="C73" s="53" t="s">
        <v>59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97"/>
      <c r="AB73" s="98"/>
      <c r="AC73" s="98"/>
      <c r="AD73" s="98"/>
      <c r="AE73" s="99"/>
      <c r="AF73" s="97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9"/>
      <c r="AU73" s="55">
        <v>1</v>
      </c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>
        <f>AU73+BA73</f>
        <v>1</v>
      </c>
      <c r="BH73" s="55"/>
      <c r="BI73" s="55"/>
      <c r="BJ73" s="55"/>
      <c r="BK73" s="55"/>
      <c r="BL73" s="55"/>
    </row>
    <row r="74" spans="1:69" x14ac:dyDescent="0.2">
      <c r="A74" s="191">
        <v>3</v>
      </c>
      <c r="B74" s="192"/>
      <c r="C74" s="53" t="s">
        <v>69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86" t="s">
        <v>29</v>
      </c>
      <c r="AB74" s="87"/>
      <c r="AC74" s="87"/>
      <c r="AD74" s="87"/>
      <c r="AE74" s="88"/>
      <c r="AF74" s="86" t="s">
        <v>110</v>
      </c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8"/>
      <c r="AU74" s="55">
        <f>SUM(AU75:AZ76)</f>
        <v>3</v>
      </c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>
        <f>AU74+BA74</f>
        <v>3</v>
      </c>
      <c r="BH74" s="55"/>
      <c r="BI74" s="55"/>
      <c r="BJ74" s="55"/>
      <c r="BK74" s="55"/>
      <c r="BL74" s="55"/>
      <c r="BQ74" s="23"/>
    </row>
    <row r="75" spans="1:69" x14ac:dyDescent="0.2">
      <c r="A75" s="193"/>
      <c r="B75" s="194"/>
      <c r="C75" s="53" t="s">
        <v>58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94"/>
      <c r="AB75" s="95"/>
      <c r="AC75" s="95"/>
      <c r="AD75" s="95"/>
      <c r="AE75" s="96"/>
      <c r="AF75" s="94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6"/>
      <c r="AU75" s="55">
        <f>1+1</f>
        <v>2</v>
      </c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>
        <f>AU75+BA75</f>
        <v>2</v>
      </c>
      <c r="BH75" s="55"/>
      <c r="BI75" s="55"/>
      <c r="BJ75" s="55"/>
      <c r="BK75" s="55"/>
      <c r="BL75" s="55"/>
    </row>
    <row r="76" spans="1:69" x14ac:dyDescent="0.2">
      <c r="A76" s="195"/>
      <c r="B76" s="196"/>
      <c r="C76" s="53" t="s">
        <v>59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97"/>
      <c r="AB76" s="98"/>
      <c r="AC76" s="98"/>
      <c r="AD76" s="98"/>
      <c r="AE76" s="99"/>
      <c r="AF76" s="97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9"/>
      <c r="AU76" s="55">
        <v>1</v>
      </c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>
        <f>AU76+BA76</f>
        <v>1</v>
      </c>
      <c r="BH76" s="55"/>
      <c r="BI76" s="55"/>
      <c r="BJ76" s="55"/>
      <c r="BK76" s="55"/>
      <c r="BL76" s="55"/>
    </row>
    <row r="77" spans="1:69" hidden="1" x14ac:dyDescent="0.2">
      <c r="A77" s="75"/>
      <c r="B77" s="75"/>
      <c r="C77" s="53" t="s">
        <v>66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86" t="s">
        <v>29</v>
      </c>
      <c r="AB77" s="87"/>
      <c r="AC77" s="87"/>
      <c r="AD77" s="87"/>
      <c r="AE77" s="88"/>
      <c r="AF77" s="86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8"/>
      <c r="AU77" s="55">
        <f>SUM(AU78:AZ79)</f>
        <v>0</v>
      </c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>
        <f>SUM(BG78:BL79)</f>
        <v>0</v>
      </c>
      <c r="BH77" s="55"/>
      <c r="BI77" s="55"/>
      <c r="BJ77" s="55"/>
      <c r="BK77" s="55"/>
      <c r="BL77" s="55"/>
      <c r="BQ77" s="23"/>
    </row>
    <row r="78" spans="1:69" hidden="1" x14ac:dyDescent="0.2">
      <c r="A78" s="75"/>
      <c r="B78" s="75"/>
      <c r="C78" s="53" t="s">
        <v>58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94"/>
      <c r="AB78" s="95"/>
      <c r="AC78" s="95"/>
      <c r="AD78" s="95"/>
      <c r="AE78" s="96"/>
      <c r="AF78" s="94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6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</row>
    <row r="79" spans="1:69" hidden="1" x14ac:dyDescent="0.2">
      <c r="A79" s="75"/>
      <c r="B79" s="75"/>
      <c r="C79" s="53" t="s">
        <v>59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97"/>
      <c r="AB79" s="98"/>
      <c r="AC79" s="98"/>
      <c r="AD79" s="98"/>
      <c r="AE79" s="99"/>
      <c r="AF79" s="97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9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</row>
    <row r="80" spans="1:69" ht="16.149999999999999" customHeight="1" x14ac:dyDescent="0.2">
      <c r="A80" s="75"/>
      <c r="B80" s="75"/>
      <c r="C80" s="78" t="s">
        <v>23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85"/>
      <c r="AB80" s="85"/>
      <c r="AC80" s="85"/>
      <c r="AD80" s="85"/>
      <c r="AE80" s="85"/>
      <c r="AF80" s="108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10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</row>
    <row r="81" spans="1:68" ht="28.15" customHeight="1" x14ac:dyDescent="0.2">
      <c r="A81" s="75">
        <v>1</v>
      </c>
      <c r="B81" s="75"/>
      <c r="C81" s="53" t="s">
        <v>92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86" t="s">
        <v>77</v>
      </c>
      <c r="AB81" s="87"/>
      <c r="AC81" s="87"/>
      <c r="AD81" s="87"/>
      <c r="AE81" s="88"/>
      <c r="AF81" s="82" t="s">
        <v>88</v>
      </c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4"/>
      <c r="AU81" s="55">
        <f>AU63/AU68</f>
        <v>1286.7647058823529</v>
      </c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>
        <f>BG63/BG68</f>
        <v>1286.7647058823529</v>
      </c>
      <c r="BH81" s="55"/>
      <c r="BI81" s="55"/>
      <c r="BJ81" s="55"/>
      <c r="BK81" s="55"/>
      <c r="BL81" s="55"/>
    </row>
    <row r="82" spans="1:68" ht="15.75" x14ac:dyDescent="0.2">
      <c r="A82" s="75">
        <v>2</v>
      </c>
      <c r="B82" s="75"/>
      <c r="C82" s="53" t="s">
        <v>93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86" t="s">
        <v>77</v>
      </c>
      <c r="AB82" s="87"/>
      <c r="AC82" s="87"/>
      <c r="AD82" s="87"/>
      <c r="AE82" s="88"/>
      <c r="AF82" s="82" t="s">
        <v>88</v>
      </c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4"/>
      <c r="AU82" s="55">
        <f>AU64/AU71</f>
        <v>17500</v>
      </c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>
        <f>BG64/BG71</f>
        <v>17500</v>
      </c>
      <c r="BH82" s="55"/>
      <c r="BI82" s="55"/>
      <c r="BJ82" s="55"/>
      <c r="BK82" s="55"/>
      <c r="BL82" s="55"/>
    </row>
    <row r="83" spans="1:68" ht="15" customHeight="1" x14ac:dyDescent="0.2">
      <c r="A83" s="74">
        <v>3</v>
      </c>
      <c r="B83" s="74"/>
      <c r="C83" s="76" t="s">
        <v>106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91" t="s">
        <v>77</v>
      </c>
      <c r="AB83" s="92"/>
      <c r="AC83" s="92"/>
      <c r="AD83" s="92"/>
      <c r="AE83" s="93"/>
      <c r="AF83" s="82" t="s">
        <v>88</v>
      </c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4"/>
      <c r="AU83" s="55">
        <f>AU65/AU74</f>
        <v>3333.3333333333335</v>
      </c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>
        <f>BG65/BG74</f>
        <v>3333.3333333333335</v>
      </c>
      <c r="BH83" s="55"/>
      <c r="BI83" s="55"/>
      <c r="BJ83" s="55"/>
      <c r="BK83" s="55"/>
      <c r="BL83" s="55"/>
    </row>
    <row r="84" spans="1:68" ht="15.75" hidden="1" x14ac:dyDescent="0.2">
      <c r="A84" s="74"/>
      <c r="B84" s="74"/>
      <c r="C84" s="76" t="s">
        <v>67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91" t="s">
        <v>77</v>
      </c>
      <c r="AB84" s="92"/>
      <c r="AC84" s="92"/>
      <c r="AD84" s="92"/>
      <c r="AE84" s="93"/>
      <c r="AF84" s="82" t="s">
        <v>88</v>
      </c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4"/>
      <c r="AU84" s="55" t="e">
        <f>AU66/AU77</f>
        <v>#DIV/0!</v>
      </c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 t="e">
        <f>BG66/BG77</f>
        <v>#DIV/0!</v>
      </c>
      <c r="BH84" s="55"/>
      <c r="BI84" s="55"/>
      <c r="BJ84" s="55"/>
      <c r="BK84" s="55"/>
      <c r="BL84" s="55"/>
    </row>
    <row r="85" spans="1:68" ht="14.25" customHeight="1" x14ac:dyDescent="0.2">
      <c r="A85" s="74"/>
      <c r="B85" s="74"/>
      <c r="C85" s="77" t="s">
        <v>24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62"/>
      <c r="AB85" s="62"/>
      <c r="AC85" s="62"/>
      <c r="AD85" s="62"/>
      <c r="AE85" s="62"/>
      <c r="AF85" s="136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8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</row>
    <row r="86" spans="1:68" ht="29.25" customHeight="1" x14ac:dyDescent="0.2">
      <c r="A86" s="74">
        <v>1</v>
      </c>
      <c r="B86" s="74"/>
      <c r="C86" s="76" t="s">
        <v>97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62" t="s">
        <v>26</v>
      </c>
      <c r="AB86" s="62"/>
      <c r="AC86" s="62"/>
      <c r="AD86" s="62"/>
      <c r="AE86" s="62"/>
      <c r="AF86" s="79" t="s">
        <v>60</v>
      </c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55">
        <f>AU81/1273.91*100-100</f>
        <v>1.0090748861656635</v>
      </c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>
        <f>BG81/1273.91*100-100</f>
        <v>1.0090748861656635</v>
      </c>
      <c r="BH86" s="55"/>
      <c r="BI86" s="55"/>
      <c r="BJ86" s="55"/>
      <c r="BK86" s="55"/>
      <c r="BL86" s="55"/>
    </row>
    <row r="87" spans="1:68" ht="28.9" customHeight="1" x14ac:dyDescent="0.2">
      <c r="A87" s="74">
        <v>2</v>
      </c>
      <c r="B87" s="74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62" t="s">
        <v>26</v>
      </c>
      <c r="AB87" s="62"/>
      <c r="AC87" s="62"/>
      <c r="AD87" s="62"/>
      <c r="AE87" s="62"/>
      <c r="AF87" s="79" t="s">
        <v>60</v>
      </c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55">
        <f>AU68/230*100-100</f>
        <v>18.260869565217391</v>
      </c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>
        <f>BG68/230*100-100</f>
        <v>18.260869565217391</v>
      </c>
      <c r="BH87" s="55"/>
      <c r="BI87" s="55"/>
      <c r="BJ87" s="55"/>
      <c r="BK87" s="55"/>
      <c r="BL87" s="55"/>
      <c r="BP87" s="23"/>
    </row>
    <row r="88" spans="1:68" ht="14.45" customHeight="1" x14ac:dyDescent="0.2">
      <c r="A88" s="74"/>
      <c r="B88" s="74"/>
      <c r="C88" s="64" t="s">
        <v>58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2"/>
      <c r="AB88" s="62"/>
      <c r="AC88" s="62"/>
      <c r="AD88" s="62"/>
      <c r="AE88" s="62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55">
        <f>AU69/82*100-100</f>
        <v>42.682926829268297</v>
      </c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>
        <f>BG69/82*100-100</f>
        <v>42.682926829268297</v>
      </c>
      <c r="BH88" s="55"/>
      <c r="BI88" s="55"/>
      <c r="BJ88" s="55"/>
      <c r="BK88" s="55"/>
      <c r="BL88" s="55"/>
    </row>
    <row r="89" spans="1:68" ht="13.5" thickBot="1" x14ac:dyDescent="0.25">
      <c r="A89" s="205"/>
      <c r="B89" s="205"/>
      <c r="C89" s="36" t="s">
        <v>59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63"/>
      <c r="AB89" s="63"/>
      <c r="AC89" s="63"/>
      <c r="AD89" s="63"/>
      <c r="AE89" s="63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35">
        <f>AU70/148*100-100</f>
        <v>4.7297297297297405</v>
      </c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>
        <f>BG70/148*100-100</f>
        <v>4.7297297297297405</v>
      </c>
      <c r="BH89" s="35"/>
      <c r="BI89" s="35"/>
      <c r="BJ89" s="35"/>
      <c r="BK89" s="35"/>
      <c r="BL89" s="35"/>
    </row>
    <row r="90" spans="1:68" ht="27" customHeight="1" x14ac:dyDescent="0.2">
      <c r="A90" s="71">
        <v>3</v>
      </c>
      <c r="B90" s="71"/>
      <c r="C90" s="41" t="s">
        <v>96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72" t="s">
        <v>26</v>
      </c>
      <c r="AB90" s="72"/>
      <c r="AC90" s="72"/>
      <c r="AD90" s="72"/>
      <c r="AE90" s="72"/>
      <c r="AF90" s="73" t="s">
        <v>60</v>
      </c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204">
        <v>100</v>
      </c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>
        <v>100</v>
      </c>
      <c r="BH90" s="204"/>
      <c r="BI90" s="204"/>
      <c r="BJ90" s="204"/>
      <c r="BK90" s="204"/>
      <c r="BL90" s="204"/>
    </row>
    <row r="91" spans="1:68" ht="24.75" customHeight="1" x14ac:dyDescent="0.2">
      <c r="A91" s="74">
        <v>4</v>
      </c>
      <c r="B91" s="74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62" t="s">
        <v>26</v>
      </c>
      <c r="AB91" s="62"/>
      <c r="AC91" s="62"/>
      <c r="AD91" s="62"/>
      <c r="AE91" s="62"/>
      <c r="AF91" s="79" t="s">
        <v>60</v>
      </c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55">
        <v>100</v>
      </c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>
        <v>100</v>
      </c>
      <c r="BH91" s="55"/>
      <c r="BI91" s="55"/>
      <c r="BJ91" s="55"/>
      <c r="BK91" s="55"/>
      <c r="BL91" s="55"/>
    </row>
    <row r="92" spans="1:68" x14ac:dyDescent="0.2">
      <c r="A92" s="74"/>
      <c r="B92" s="74"/>
      <c r="C92" s="64" t="s">
        <v>58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2"/>
      <c r="AB92" s="62"/>
      <c r="AC92" s="62"/>
      <c r="AD92" s="62"/>
      <c r="AE92" s="62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55">
        <v>100</v>
      </c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>
        <v>100</v>
      </c>
      <c r="BH92" s="55"/>
      <c r="BI92" s="55"/>
      <c r="BJ92" s="55"/>
      <c r="BK92" s="55"/>
      <c r="BL92" s="55"/>
    </row>
    <row r="93" spans="1:68" ht="13.5" thickBot="1" x14ac:dyDescent="0.25">
      <c r="A93" s="205"/>
      <c r="B93" s="205"/>
      <c r="C93" s="36" t="s">
        <v>59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63"/>
      <c r="AB93" s="63"/>
      <c r="AC93" s="63"/>
      <c r="AD93" s="63"/>
      <c r="AE93" s="63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35">
        <v>100</v>
      </c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>
        <v>100</v>
      </c>
      <c r="BH93" s="35"/>
      <c r="BI93" s="35"/>
      <c r="BJ93" s="35"/>
      <c r="BK93" s="35"/>
      <c r="BL93" s="35"/>
    </row>
    <row r="94" spans="1:68" ht="23.25" customHeight="1" x14ac:dyDescent="0.2">
      <c r="A94" s="71">
        <v>5</v>
      </c>
      <c r="B94" s="71"/>
      <c r="C94" s="41" t="s">
        <v>105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72" t="s">
        <v>26</v>
      </c>
      <c r="AB94" s="72"/>
      <c r="AC94" s="72"/>
      <c r="AD94" s="72"/>
      <c r="AE94" s="72"/>
      <c r="AF94" s="73" t="s">
        <v>60</v>
      </c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204">
        <f>AU83/3000*100-100</f>
        <v>11.111111111111114</v>
      </c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>
        <f>BG83/3000*100-100</f>
        <v>11.111111111111114</v>
      </c>
      <c r="BH94" s="204"/>
      <c r="BI94" s="204"/>
      <c r="BJ94" s="204"/>
      <c r="BK94" s="204"/>
      <c r="BL94" s="204"/>
    </row>
    <row r="95" spans="1:68" x14ac:dyDescent="0.2">
      <c r="A95" s="74">
        <v>6</v>
      </c>
      <c r="B95" s="74"/>
      <c r="C95" s="76" t="s">
        <v>103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62" t="s">
        <v>26</v>
      </c>
      <c r="AB95" s="62"/>
      <c r="AC95" s="62"/>
      <c r="AD95" s="62"/>
      <c r="AE95" s="62"/>
      <c r="AF95" s="79" t="s">
        <v>60</v>
      </c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55">
        <f>AU74/8*100-100</f>
        <v>-62.5</v>
      </c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>
        <f>BG74/8*100-100</f>
        <v>-62.5</v>
      </c>
      <c r="BH95" s="55"/>
      <c r="BI95" s="55"/>
      <c r="BJ95" s="55"/>
      <c r="BK95" s="55"/>
      <c r="BL95" s="55"/>
    </row>
    <row r="96" spans="1:68" x14ac:dyDescent="0.2">
      <c r="A96" s="74"/>
      <c r="B96" s="74"/>
      <c r="C96" s="64" t="s">
        <v>58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2"/>
      <c r="AB96" s="62"/>
      <c r="AC96" s="62"/>
      <c r="AD96" s="62"/>
      <c r="AE96" s="62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55">
        <f>AU75/4*100-100</f>
        <v>-50</v>
      </c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>
        <f>BG75/4*100-100</f>
        <v>-50</v>
      </c>
      <c r="BH96" s="55"/>
      <c r="BI96" s="55"/>
      <c r="BJ96" s="55"/>
      <c r="BK96" s="55"/>
      <c r="BL96" s="55"/>
    </row>
    <row r="97" spans="1:64" ht="13.5" thickBot="1" x14ac:dyDescent="0.25">
      <c r="A97" s="205"/>
      <c r="B97" s="205"/>
      <c r="C97" s="36" t="s">
        <v>59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63"/>
      <c r="AB97" s="63"/>
      <c r="AC97" s="63"/>
      <c r="AD97" s="63"/>
      <c r="AE97" s="63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35">
        <f>AU76/4*100-100</f>
        <v>-75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>
        <f>BG76/4*100-100</f>
        <v>-75</v>
      </c>
      <c r="BH97" s="35"/>
      <c r="BI97" s="35"/>
      <c r="BJ97" s="35"/>
      <c r="BK97" s="35"/>
      <c r="BL97" s="35"/>
    </row>
    <row r="98" spans="1:64" ht="15.75" hidden="1" x14ac:dyDescent="0.2">
      <c r="A98" s="71"/>
      <c r="B98" s="71"/>
      <c r="C98" s="41" t="s">
        <v>76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2" t="s">
        <v>26</v>
      </c>
      <c r="AB98" s="43"/>
      <c r="AC98" s="43"/>
      <c r="AD98" s="43"/>
      <c r="AE98" s="44"/>
      <c r="AF98" s="38" t="s">
        <v>60</v>
      </c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40"/>
      <c r="AU98" s="48" t="e">
        <f>AU84/3500*100-100</f>
        <v>#DIV/0!</v>
      </c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 t="e">
        <f>BG84/3500*100-100</f>
        <v>#DIV/0!</v>
      </c>
      <c r="BH98" s="48"/>
      <c r="BI98" s="48"/>
      <c r="BJ98" s="48"/>
      <c r="BK98" s="48"/>
      <c r="BL98" s="48"/>
    </row>
    <row r="99" spans="1:64" hidden="1" x14ac:dyDescent="0.2">
      <c r="A99" s="74"/>
      <c r="B99" s="74"/>
      <c r="C99" s="76" t="s">
        <v>68</v>
      </c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91" t="s">
        <v>26</v>
      </c>
      <c r="AB99" s="92"/>
      <c r="AC99" s="92"/>
      <c r="AD99" s="92"/>
      <c r="AE99" s="93"/>
      <c r="AF99" s="65" t="s">
        <v>60</v>
      </c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7"/>
      <c r="AU99" s="37">
        <f>AU77/10*100-100</f>
        <v>-100</v>
      </c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>
        <f>BG77/10*100-100</f>
        <v>-100</v>
      </c>
      <c r="BH99" s="37"/>
      <c r="BI99" s="37"/>
      <c r="BJ99" s="37"/>
      <c r="BK99" s="37"/>
      <c r="BL99" s="37"/>
    </row>
    <row r="100" spans="1:64" hidden="1" x14ac:dyDescent="0.2">
      <c r="A100" s="33"/>
      <c r="B100" s="34"/>
      <c r="C100" s="59" t="s">
        <v>58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1"/>
      <c r="AA100" s="42"/>
      <c r="AB100" s="43"/>
      <c r="AC100" s="43"/>
      <c r="AD100" s="43"/>
      <c r="AE100" s="44"/>
      <c r="AF100" s="38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40"/>
      <c r="AU100" s="45">
        <f>AU78/3*100-100</f>
        <v>-100</v>
      </c>
      <c r="AV100" s="46"/>
      <c r="AW100" s="46"/>
      <c r="AX100" s="46"/>
      <c r="AY100" s="46"/>
      <c r="AZ100" s="47"/>
      <c r="BA100" s="37"/>
      <c r="BB100" s="37"/>
      <c r="BC100" s="37"/>
      <c r="BD100" s="37"/>
      <c r="BE100" s="37"/>
      <c r="BF100" s="37"/>
      <c r="BG100" s="45">
        <f>BG78/3*100-100</f>
        <v>-100</v>
      </c>
      <c r="BH100" s="46"/>
      <c r="BI100" s="46"/>
      <c r="BJ100" s="46"/>
      <c r="BK100" s="46"/>
      <c r="BL100" s="47"/>
    </row>
    <row r="101" spans="1:64" ht="13.5" hidden="1" thickBot="1" x14ac:dyDescent="0.25">
      <c r="A101" s="57"/>
      <c r="B101" s="58"/>
      <c r="C101" s="201" t="s">
        <v>59</v>
      </c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3"/>
      <c r="AA101" s="198"/>
      <c r="AB101" s="199"/>
      <c r="AC101" s="199"/>
      <c r="AD101" s="199"/>
      <c r="AE101" s="200"/>
      <c r="AF101" s="68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70"/>
      <c r="AU101" s="45">
        <f>AU79/7*100-100</f>
        <v>-100</v>
      </c>
      <c r="AV101" s="46"/>
      <c r="AW101" s="46"/>
      <c r="AX101" s="46"/>
      <c r="AY101" s="46"/>
      <c r="AZ101" s="47"/>
      <c r="BA101" s="45"/>
      <c r="BB101" s="46"/>
      <c r="BC101" s="46"/>
      <c r="BD101" s="46"/>
      <c r="BE101" s="46"/>
      <c r="BF101" s="47"/>
      <c r="BG101" s="45">
        <f>BG79/7*100-100</f>
        <v>-100</v>
      </c>
      <c r="BH101" s="46"/>
      <c r="BI101" s="46"/>
      <c r="BJ101" s="46"/>
      <c r="BK101" s="46"/>
      <c r="BL101" s="47"/>
    </row>
    <row r="102" spans="1:64" ht="17.45" customHeight="1" x14ac:dyDescent="0.2">
      <c r="A102" s="5"/>
      <c r="B102" s="5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5"/>
      <c r="X102" s="25"/>
      <c r="Y102" s="25"/>
      <c r="Z102" s="25"/>
      <c r="AA102" s="25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7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8"/>
      <c r="BB102" s="28"/>
      <c r="BC102" s="28"/>
      <c r="BD102" s="28"/>
      <c r="BE102" s="28"/>
      <c r="BF102" s="28"/>
      <c r="BG102" s="28"/>
      <c r="BH102" s="29"/>
      <c r="BI102" s="29"/>
      <c r="BJ102" s="29"/>
      <c r="BK102" s="29"/>
      <c r="BL102" s="29"/>
    </row>
    <row r="103" spans="1:64" ht="30.6" customHeight="1" x14ac:dyDescent="0.2">
      <c r="A103" s="51" t="s">
        <v>108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4"/>
      <c r="AO103" s="52" t="s">
        <v>109</v>
      </c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</row>
    <row r="104" spans="1:64" ht="15.75" customHeight="1" x14ac:dyDescent="0.2">
      <c r="W104" s="56" t="s">
        <v>14</v>
      </c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O104" s="56" t="s">
        <v>15</v>
      </c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</row>
    <row r="105" spans="1:64" ht="15.75" x14ac:dyDescent="0.2">
      <c r="A105" s="51" t="s">
        <v>27</v>
      </c>
      <c r="B105" s="51"/>
      <c r="C105" s="51"/>
      <c r="D105" s="51"/>
      <c r="E105" s="51"/>
      <c r="F105" s="51"/>
    </row>
    <row r="106" spans="1:64" ht="11.45" customHeight="1" x14ac:dyDescent="0.2"/>
    <row r="107" spans="1:64" ht="15" x14ac:dyDescent="0.25">
      <c r="B107" s="30" t="s">
        <v>63</v>
      </c>
    </row>
    <row r="108" spans="1:64" ht="15.75" x14ac:dyDescent="0.2">
      <c r="A108" s="51" t="s">
        <v>78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39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4"/>
      <c r="AO108" s="52" t="s">
        <v>104</v>
      </c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</row>
    <row r="109" spans="1:64" x14ac:dyDescent="0.2">
      <c r="W109" s="56" t="s">
        <v>14</v>
      </c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O109" s="56" t="s">
        <v>15</v>
      </c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</row>
    <row r="110" spans="1:64" x14ac:dyDescent="0.2">
      <c r="A110" s="5"/>
      <c r="B110" s="5"/>
      <c r="C110" s="31" t="s">
        <v>64</v>
      </c>
      <c r="D110" s="31"/>
      <c r="E110" s="31"/>
      <c r="F110" s="5"/>
      <c r="G110" s="5"/>
      <c r="H110" s="5"/>
      <c r="I110" s="197">
        <v>44392</v>
      </c>
      <c r="J110" s="197"/>
      <c r="K110" s="197"/>
      <c r="L110" s="19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</row>
    <row r="112" spans="1:64" x14ac:dyDescent="0.2">
      <c r="E112" s="1" t="s">
        <v>52</v>
      </c>
    </row>
  </sheetData>
  <mergeCells count="399">
    <mergeCell ref="A95:B97"/>
    <mergeCell ref="C91:Z91"/>
    <mergeCell ref="C92:Z92"/>
    <mergeCell ref="AU92:AZ92"/>
    <mergeCell ref="BA90:BF90"/>
    <mergeCell ref="BG90:BL90"/>
    <mergeCell ref="A91:B93"/>
    <mergeCell ref="BA92:BF92"/>
    <mergeCell ref="BG92:BL92"/>
    <mergeCell ref="C93:Z93"/>
    <mergeCell ref="BA93:BF93"/>
    <mergeCell ref="AU83:AZ83"/>
    <mergeCell ref="AA91:AE93"/>
    <mergeCell ref="AF91:AT93"/>
    <mergeCell ref="AU91:AZ91"/>
    <mergeCell ref="BA91:BF91"/>
    <mergeCell ref="AF85:AT85"/>
    <mergeCell ref="BA86:BF86"/>
    <mergeCell ref="BA88:BF88"/>
    <mergeCell ref="AU89:AZ89"/>
    <mergeCell ref="BG91:BL91"/>
    <mergeCell ref="BG93:BL93"/>
    <mergeCell ref="AU78:AZ78"/>
    <mergeCell ref="AF90:AT90"/>
    <mergeCell ref="AU90:AZ90"/>
    <mergeCell ref="BA82:BF82"/>
    <mergeCell ref="BG89:BL89"/>
    <mergeCell ref="BG81:BL81"/>
    <mergeCell ref="AF80:AT80"/>
    <mergeCell ref="AU93:AZ93"/>
    <mergeCell ref="A90:B90"/>
    <mergeCell ref="BA78:BF78"/>
    <mergeCell ref="C90:Z90"/>
    <mergeCell ref="AA90:AE90"/>
    <mergeCell ref="BA83:BF83"/>
    <mergeCell ref="A87:B89"/>
    <mergeCell ref="A83:B83"/>
    <mergeCell ref="C83:Z83"/>
    <mergeCell ref="AF83:AT83"/>
    <mergeCell ref="A84:B84"/>
    <mergeCell ref="BG73:BL73"/>
    <mergeCell ref="C82:Z82"/>
    <mergeCell ref="AA82:AE82"/>
    <mergeCell ref="AF82:AT82"/>
    <mergeCell ref="AU82:AZ82"/>
    <mergeCell ref="BA77:BF77"/>
    <mergeCell ref="BG77:BL77"/>
    <mergeCell ref="BG95:BL95"/>
    <mergeCell ref="AF95:AT97"/>
    <mergeCell ref="AU95:AZ95"/>
    <mergeCell ref="BA95:BF95"/>
    <mergeCell ref="AU94:AZ94"/>
    <mergeCell ref="AA74:AE76"/>
    <mergeCell ref="AF74:AT76"/>
    <mergeCell ref="BG76:BL76"/>
    <mergeCell ref="BG82:BL82"/>
    <mergeCell ref="AA84:AE84"/>
    <mergeCell ref="AU64:AZ64"/>
    <mergeCell ref="BA64:BF64"/>
    <mergeCell ref="BG64:BL64"/>
    <mergeCell ref="BA73:BF73"/>
    <mergeCell ref="C96:Z96"/>
    <mergeCell ref="BA94:BF94"/>
    <mergeCell ref="BG94:BL94"/>
    <mergeCell ref="BG75:BL75"/>
    <mergeCell ref="C74:Z74"/>
    <mergeCell ref="C73:Z73"/>
    <mergeCell ref="I110:L110"/>
    <mergeCell ref="C95:Z95"/>
    <mergeCell ref="AA95:AE97"/>
    <mergeCell ref="A99:B99"/>
    <mergeCell ref="C99:Z99"/>
    <mergeCell ref="AA99:AE101"/>
    <mergeCell ref="A105:F105"/>
    <mergeCell ref="A98:B98"/>
    <mergeCell ref="W109:AM109"/>
    <mergeCell ref="C101:Z101"/>
    <mergeCell ref="A85:B85"/>
    <mergeCell ref="BG79:BL79"/>
    <mergeCell ref="C84:Z84"/>
    <mergeCell ref="BA70:BF70"/>
    <mergeCell ref="BG70:BL70"/>
    <mergeCell ref="AF68:AT70"/>
    <mergeCell ref="BG72:BL72"/>
    <mergeCell ref="A74:B76"/>
    <mergeCell ref="A68:B70"/>
    <mergeCell ref="A71:B73"/>
    <mergeCell ref="C76:Z76"/>
    <mergeCell ref="BG74:BL74"/>
    <mergeCell ref="C75:Z75"/>
    <mergeCell ref="AU75:AZ75"/>
    <mergeCell ref="BA75:BF75"/>
    <mergeCell ref="BA72:BF72"/>
    <mergeCell ref="AU74:AZ74"/>
    <mergeCell ref="AU73:AZ73"/>
    <mergeCell ref="BA74:BF74"/>
    <mergeCell ref="C72:Z72"/>
    <mergeCell ref="AA66:AE66"/>
    <mergeCell ref="AF66:AT66"/>
    <mergeCell ref="BG69:BL69"/>
    <mergeCell ref="BA71:BF71"/>
    <mergeCell ref="BG71:BL71"/>
    <mergeCell ref="AU72:AZ72"/>
    <mergeCell ref="BG68:BL68"/>
    <mergeCell ref="BG66:BL66"/>
    <mergeCell ref="AF67:AT67"/>
    <mergeCell ref="BA69:BF69"/>
    <mergeCell ref="AY50:BF50"/>
    <mergeCell ref="A54:C54"/>
    <mergeCell ref="AY45:BF45"/>
    <mergeCell ref="AF65:AT65"/>
    <mergeCell ref="AU65:AZ65"/>
    <mergeCell ref="BA65:BF65"/>
    <mergeCell ref="A64:B64"/>
    <mergeCell ref="AQ45:AX45"/>
    <mergeCell ref="AA64:AE64"/>
    <mergeCell ref="AF64:AT64"/>
    <mergeCell ref="AQ43:AX43"/>
    <mergeCell ref="A65:B65"/>
    <mergeCell ref="C65:Z65"/>
    <mergeCell ref="AA65:AE65"/>
    <mergeCell ref="AU61:AZ61"/>
    <mergeCell ref="D53:AP53"/>
    <mergeCell ref="AQ53:AX53"/>
    <mergeCell ref="AY53:BF53"/>
    <mergeCell ref="A51:C51"/>
    <mergeCell ref="A53:C53"/>
    <mergeCell ref="A79:B79"/>
    <mergeCell ref="C79:Z79"/>
    <mergeCell ref="AU79:AZ79"/>
    <mergeCell ref="BA79:BF79"/>
    <mergeCell ref="BG83:BL83"/>
    <mergeCell ref="BG80:BL80"/>
    <mergeCell ref="C81:Z81"/>
    <mergeCell ref="AU81:AZ81"/>
    <mergeCell ref="BA81:BF81"/>
    <mergeCell ref="AF77:AT79"/>
    <mergeCell ref="A50:C50"/>
    <mergeCell ref="A57:BL57"/>
    <mergeCell ref="A78:B78"/>
    <mergeCell ref="C66:Z66"/>
    <mergeCell ref="AU77:AZ77"/>
    <mergeCell ref="AU66:AZ66"/>
    <mergeCell ref="AU67:AZ67"/>
    <mergeCell ref="AU69:AZ69"/>
    <mergeCell ref="C77:Z77"/>
    <mergeCell ref="C68:Z68"/>
    <mergeCell ref="AQ51:AX51"/>
    <mergeCell ref="C78:Z78"/>
    <mergeCell ref="BG78:BL78"/>
    <mergeCell ref="D54:AP54"/>
    <mergeCell ref="AQ54:AX54"/>
    <mergeCell ref="AY54:BF54"/>
    <mergeCell ref="AA77:AE79"/>
    <mergeCell ref="AU76:AZ76"/>
    <mergeCell ref="BA76:BF76"/>
    <mergeCell ref="BA66:BF66"/>
    <mergeCell ref="BG55:BL55"/>
    <mergeCell ref="AY49:BF49"/>
    <mergeCell ref="BG49:BL49"/>
    <mergeCell ref="BG54:BL54"/>
    <mergeCell ref="D49:AP49"/>
    <mergeCell ref="AQ49:AX49"/>
    <mergeCell ref="B55:AP55"/>
    <mergeCell ref="BG53:BL53"/>
    <mergeCell ref="AY52:BF52"/>
    <mergeCell ref="BG50:BL50"/>
    <mergeCell ref="BG52:BL52"/>
    <mergeCell ref="A42:C42"/>
    <mergeCell ref="A44:C44"/>
    <mergeCell ref="AQ42:AX42"/>
    <mergeCell ref="AQ44:AX44"/>
    <mergeCell ref="A52:C52"/>
    <mergeCell ref="AQ52:AX52"/>
    <mergeCell ref="AY44:BF44"/>
    <mergeCell ref="BG44:BL44"/>
    <mergeCell ref="AY51:BF51"/>
    <mergeCell ref="D50:AP50"/>
    <mergeCell ref="D51:AP51"/>
    <mergeCell ref="BG51:BL51"/>
    <mergeCell ref="AQ50:AX50"/>
    <mergeCell ref="A37:BL37"/>
    <mergeCell ref="BG39:BL39"/>
    <mergeCell ref="AQ40:AX40"/>
    <mergeCell ref="D39:AP39"/>
    <mergeCell ref="D42:AP42"/>
    <mergeCell ref="BG43:BL43"/>
    <mergeCell ref="A60:B60"/>
    <mergeCell ref="D52:AP52"/>
    <mergeCell ref="AQ55:AX55"/>
    <mergeCell ref="AY55:BF55"/>
    <mergeCell ref="A41:C41"/>
    <mergeCell ref="D41:AP41"/>
    <mergeCell ref="AY43:BF43"/>
    <mergeCell ref="AY42:BF42"/>
    <mergeCell ref="BA60:BF60"/>
    <mergeCell ref="A45:C45"/>
    <mergeCell ref="A22:C22"/>
    <mergeCell ref="BG16:BL16"/>
    <mergeCell ref="Z17:AM17"/>
    <mergeCell ref="A33:C33"/>
    <mergeCell ref="D33:BL33"/>
    <mergeCell ref="A28:K28"/>
    <mergeCell ref="L28:BL28"/>
    <mergeCell ref="D24:BL24"/>
    <mergeCell ref="D45:AP45"/>
    <mergeCell ref="A35:C35"/>
    <mergeCell ref="D35:BL35"/>
    <mergeCell ref="A32:C32"/>
    <mergeCell ref="D32:BL32"/>
    <mergeCell ref="A30:BL30"/>
    <mergeCell ref="D40:AP40"/>
    <mergeCell ref="D44:AP44"/>
    <mergeCell ref="A43:C43"/>
    <mergeCell ref="D43:AP43"/>
    <mergeCell ref="AO3:BL3"/>
    <mergeCell ref="AO4:BL4"/>
    <mergeCell ref="U15:BF15"/>
    <mergeCell ref="A20:BL20"/>
    <mergeCell ref="U16:BF16"/>
    <mergeCell ref="A8:BL8"/>
    <mergeCell ref="B16:G16"/>
    <mergeCell ref="H16:N16"/>
    <mergeCell ref="A18:BL18"/>
    <mergeCell ref="A19:BL19"/>
    <mergeCell ref="AS1:BL1"/>
    <mergeCell ref="BG11:BL11"/>
    <mergeCell ref="BG12:BL12"/>
    <mergeCell ref="AO6:BF6"/>
    <mergeCell ref="BG13:BL13"/>
    <mergeCell ref="AO7:BF7"/>
    <mergeCell ref="J12:BF12"/>
    <mergeCell ref="J13:BF13"/>
    <mergeCell ref="AO5:AP5"/>
    <mergeCell ref="J11:BF11"/>
    <mergeCell ref="A9:BL9"/>
    <mergeCell ref="U17:Y17"/>
    <mergeCell ref="AR17:BC17"/>
    <mergeCell ref="BD17:BG17"/>
    <mergeCell ref="J14:BF14"/>
    <mergeCell ref="H15:N15"/>
    <mergeCell ref="BG15:BL15"/>
    <mergeCell ref="A17:T17"/>
    <mergeCell ref="B11:I11"/>
    <mergeCell ref="B13:I13"/>
    <mergeCell ref="C61:Z61"/>
    <mergeCell ref="B12:I12"/>
    <mergeCell ref="AN17:AQ17"/>
    <mergeCell ref="BH17:BL17"/>
    <mergeCell ref="AY39:BF39"/>
    <mergeCell ref="AQ39:AX39"/>
    <mergeCell ref="A25:C25"/>
    <mergeCell ref="D23:BL23"/>
    <mergeCell ref="D22:BL22"/>
    <mergeCell ref="A23:C23"/>
    <mergeCell ref="B15:G15"/>
    <mergeCell ref="O15:T15"/>
    <mergeCell ref="BG14:BL14"/>
    <mergeCell ref="B14:I14"/>
    <mergeCell ref="AY41:BF41"/>
    <mergeCell ref="BG41:BL41"/>
    <mergeCell ref="A24:C24"/>
    <mergeCell ref="D25:BL25"/>
    <mergeCell ref="A34:C34"/>
    <mergeCell ref="O16:T16"/>
    <mergeCell ref="BA89:BF89"/>
    <mergeCell ref="BG45:BL45"/>
    <mergeCell ref="A47:BL47"/>
    <mergeCell ref="A48:BL48"/>
    <mergeCell ref="A49:C49"/>
    <mergeCell ref="A61:B61"/>
    <mergeCell ref="A58:BL58"/>
    <mergeCell ref="BG60:BL60"/>
    <mergeCell ref="BG61:BL61"/>
    <mergeCell ref="BA67:BF67"/>
    <mergeCell ref="D34:BL34"/>
    <mergeCell ref="A39:C39"/>
    <mergeCell ref="AQ41:AX41"/>
    <mergeCell ref="A26:C26"/>
    <mergeCell ref="D26:BL26"/>
    <mergeCell ref="AY40:BF40"/>
    <mergeCell ref="BG40:BL40"/>
    <mergeCell ref="A38:BL38"/>
    <mergeCell ref="A40:C40"/>
    <mergeCell ref="BG42:BL42"/>
    <mergeCell ref="AU63:AZ63"/>
    <mergeCell ref="AF60:AT60"/>
    <mergeCell ref="AF61:AT61"/>
    <mergeCell ref="AA62:AE62"/>
    <mergeCell ref="AF62:AT62"/>
    <mergeCell ref="AA63:AE63"/>
    <mergeCell ref="AF63:AT63"/>
    <mergeCell ref="AA61:AE61"/>
    <mergeCell ref="AU62:AZ62"/>
    <mergeCell ref="BA62:BF62"/>
    <mergeCell ref="BG65:BL65"/>
    <mergeCell ref="BG67:BL67"/>
    <mergeCell ref="BA68:BF68"/>
    <mergeCell ref="BA63:BF63"/>
    <mergeCell ref="AA60:AE60"/>
    <mergeCell ref="AA67:AE67"/>
    <mergeCell ref="AA68:AE70"/>
    <mergeCell ref="BG63:BL63"/>
    <mergeCell ref="AU70:AZ70"/>
    <mergeCell ref="AU60:AZ60"/>
    <mergeCell ref="BG62:BL62"/>
    <mergeCell ref="BA61:BF61"/>
    <mergeCell ref="AU88:AZ88"/>
    <mergeCell ref="C67:Z67"/>
    <mergeCell ref="AA83:AE83"/>
    <mergeCell ref="AA71:AE73"/>
    <mergeCell ref="AF71:AT73"/>
    <mergeCell ref="AU71:AZ71"/>
    <mergeCell ref="AU68:AZ68"/>
    <mergeCell ref="BG88:BL88"/>
    <mergeCell ref="AF87:AT89"/>
    <mergeCell ref="BA80:BF80"/>
    <mergeCell ref="AF84:AT84"/>
    <mergeCell ref="AA80:AE80"/>
    <mergeCell ref="AU84:AZ84"/>
    <mergeCell ref="BA84:BF84"/>
    <mergeCell ref="AA81:AE81"/>
    <mergeCell ref="AF81:AT81"/>
    <mergeCell ref="AU80:AZ80"/>
    <mergeCell ref="BG84:BL84"/>
    <mergeCell ref="BG86:BL86"/>
    <mergeCell ref="BG87:BL87"/>
    <mergeCell ref="AF86:AT86"/>
    <mergeCell ref="AU85:AZ85"/>
    <mergeCell ref="BA85:BF85"/>
    <mergeCell ref="AU86:AZ86"/>
    <mergeCell ref="AU87:AZ87"/>
    <mergeCell ref="BA87:BF87"/>
    <mergeCell ref="BG85:BL85"/>
    <mergeCell ref="A62:B62"/>
    <mergeCell ref="A63:B63"/>
    <mergeCell ref="A67:B67"/>
    <mergeCell ref="A66:B66"/>
    <mergeCell ref="C87:Z87"/>
    <mergeCell ref="C63:Z63"/>
    <mergeCell ref="C62:Z62"/>
    <mergeCell ref="C64:Z64"/>
    <mergeCell ref="C69:Z69"/>
    <mergeCell ref="C71:Z71"/>
    <mergeCell ref="A86:B86"/>
    <mergeCell ref="A80:B80"/>
    <mergeCell ref="A81:B81"/>
    <mergeCell ref="A77:B77"/>
    <mergeCell ref="C86:Z86"/>
    <mergeCell ref="AA86:AE86"/>
    <mergeCell ref="AA85:AE85"/>
    <mergeCell ref="C85:Z85"/>
    <mergeCell ref="C80:Z80"/>
    <mergeCell ref="A82:B82"/>
    <mergeCell ref="A101:B101"/>
    <mergeCell ref="C100:Z100"/>
    <mergeCell ref="C89:Z89"/>
    <mergeCell ref="AA87:AE89"/>
    <mergeCell ref="C88:Z88"/>
    <mergeCell ref="AF99:AT101"/>
    <mergeCell ref="A94:B94"/>
    <mergeCell ref="C94:Z94"/>
    <mergeCell ref="AA94:AE94"/>
    <mergeCell ref="AF94:AT94"/>
    <mergeCell ref="AO109:BG109"/>
    <mergeCell ref="A103:V103"/>
    <mergeCell ref="W103:AM103"/>
    <mergeCell ref="AO103:BG103"/>
    <mergeCell ref="W104:AM104"/>
    <mergeCell ref="AO104:BG104"/>
    <mergeCell ref="AQ5:AV5"/>
    <mergeCell ref="AX5:AZ5"/>
    <mergeCell ref="A108:V108"/>
    <mergeCell ref="W108:AM108"/>
    <mergeCell ref="AO108:BG108"/>
    <mergeCell ref="C70:Z70"/>
    <mergeCell ref="C60:Z60"/>
    <mergeCell ref="BG96:BL96"/>
    <mergeCell ref="BA96:BF96"/>
    <mergeCell ref="AU96:AZ96"/>
    <mergeCell ref="BG101:BL101"/>
    <mergeCell ref="BA101:BF101"/>
    <mergeCell ref="AU101:AZ101"/>
    <mergeCell ref="AU98:AZ98"/>
    <mergeCell ref="BA98:BF98"/>
    <mergeCell ref="BG98:BL98"/>
    <mergeCell ref="AU99:AZ99"/>
    <mergeCell ref="AU100:AZ100"/>
    <mergeCell ref="BG100:BL100"/>
    <mergeCell ref="BA100:BF100"/>
    <mergeCell ref="BA97:BF97"/>
    <mergeCell ref="AU97:AZ97"/>
    <mergeCell ref="C97:Z97"/>
    <mergeCell ref="BA99:BF99"/>
    <mergeCell ref="BG99:BL99"/>
    <mergeCell ref="AF98:AT98"/>
    <mergeCell ref="BG97:BL97"/>
    <mergeCell ref="C98:Z98"/>
    <mergeCell ref="AA98:AE98"/>
  </mergeCells>
  <phoneticPr fontId="6" type="noConversion"/>
  <printOptions horizontalCentered="1"/>
  <pageMargins left="0.31496062992125984" right="0.31496062992125984" top="0.59055118110236227" bottom="0.19685039370078741" header="0" footer="0"/>
  <pageSetup paperSize="9" scale="77" fitToHeight="3" orientation="landscape" r:id="rId1"/>
  <headerFooter alignWithMargins="0"/>
  <rowBreaks count="1" manualBreakCount="1">
    <brk id="2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Elena</cp:lastModifiedBy>
  <cp:lastPrinted>2021-01-22T10:34:25Z</cp:lastPrinted>
  <dcterms:created xsi:type="dcterms:W3CDTF">2016-08-15T09:54:21Z</dcterms:created>
  <dcterms:modified xsi:type="dcterms:W3CDTF">2021-07-21T12:16:15Z</dcterms:modified>
</cp:coreProperties>
</file>