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5480" windowHeight="10740"/>
  </bookViews>
  <sheets>
    <sheet name="КПК" sheetId="2" r:id="rId1"/>
  </sheets>
  <definedNames>
    <definedName name="_xlnm.Print_Area" localSheetId="0">КПК!$A$1:$BL$104</definedName>
  </definedNames>
  <calcPr calcId="144525"/>
</workbook>
</file>

<file path=xl/calcChain.xml><?xml version="1.0" encoding="utf-8"?>
<calcChain xmlns="http://schemas.openxmlformats.org/spreadsheetml/2006/main">
  <c r="AV92" i="2" l="1"/>
  <c r="BH92" i="2"/>
  <c r="BB92" i="2"/>
  <c r="AV85" i="2"/>
  <c r="BB85" i="2"/>
  <c r="BG56" i="2"/>
  <c r="BG57" i="2"/>
  <c r="BG58" i="2"/>
  <c r="BG59" i="2"/>
  <c r="BG49" i="2"/>
  <c r="AQ56" i="2"/>
  <c r="AY59" i="2"/>
  <c r="AQ59" i="2"/>
  <c r="AV70" i="2"/>
  <c r="BH70" i="2"/>
  <c r="BB73" i="2"/>
  <c r="AV73" i="2"/>
  <c r="AQ58" i="2"/>
  <c r="BH69" i="2"/>
  <c r="BH71" i="2"/>
  <c r="BB68" i="2"/>
  <c r="AQ57" i="2"/>
  <c r="BH73" i="2"/>
  <c r="AV72" i="2"/>
  <c r="AV80" i="2"/>
  <c r="AQ47" i="2"/>
  <c r="AQ45" i="2"/>
  <c r="BH91" i="2"/>
  <c r="AV91" i="2"/>
  <c r="AV84" i="2"/>
  <c r="BH81" i="2"/>
  <c r="AY45" i="2"/>
  <c r="AV67" i="2"/>
  <c r="BH67" i="2"/>
  <c r="BH79" i="2"/>
  <c r="AV77" i="2"/>
  <c r="BH75" i="2"/>
  <c r="BH76" i="2"/>
  <c r="BS57" i="2"/>
  <c r="BH87" i="2"/>
  <c r="BG48" i="2"/>
  <c r="BB87" i="2"/>
  <c r="AV87" i="2"/>
  <c r="BG55" i="2"/>
  <c r="BB89" i="2"/>
  <c r="BH86" i="2"/>
  <c r="BB88" i="2"/>
  <c r="BH88" i="2"/>
  <c r="AV74" i="2"/>
  <c r="BG47" i="2"/>
  <c r="BH77" i="2"/>
  <c r="AV82" i="2"/>
  <c r="AV89" i="2"/>
  <c r="BH84" i="2"/>
  <c r="BH74" i="2"/>
  <c r="BH82" i="2"/>
  <c r="BG45" i="2"/>
  <c r="AY46" i="2"/>
  <c r="AY49" i="2"/>
  <c r="BD17" i="2"/>
  <c r="AV68" i="2"/>
  <c r="BH68" i="2"/>
  <c r="BH72" i="2"/>
  <c r="BH89" i="2"/>
  <c r="AQ46" i="2"/>
  <c r="BH85" i="2"/>
  <c r="BG46" i="2"/>
  <c r="AQ49" i="2"/>
  <c r="AN17" i="2"/>
  <c r="U17" i="2"/>
</calcChain>
</file>

<file path=xl/sharedStrings.xml><?xml version="1.0" encoding="utf-8"?>
<sst xmlns="http://schemas.openxmlformats.org/spreadsheetml/2006/main" count="178" uniqueCount="129">
  <si>
    <t>ЗАТВЕРДЖЕНО</t>
  </si>
  <si>
    <t>(найменування головного розпорядника)</t>
  </si>
  <si>
    <t>(найменування бюджетної програми)</t>
  </si>
  <si>
    <t>4. Обсяг бюджетних призначень/бюджетних асигнувань-</t>
  </si>
  <si>
    <t>гривень,у тому числі загального фонду-</t>
  </si>
  <si>
    <t>гривень та спеціального фонду-</t>
  </si>
  <si>
    <t>гривень</t>
  </si>
  <si>
    <t xml:space="preserve">5. Підстави для виконання бюджетної програми </t>
  </si>
  <si>
    <t>N з/п</t>
  </si>
  <si>
    <t>спеціальний фонд</t>
  </si>
  <si>
    <t>загальний фонд</t>
  </si>
  <si>
    <t>Джерело інформації</t>
  </si>
  <si>
    <t>Одиниця виміру</t>
  </si>
  <si>
    <t>2.</t>
  </si>
  <si>
    <t>(підпис)</t>
  </si>
  <si>
    <t>(ініціали і прізвище)</t>
  </si>
  <si>
    <t>p4.7</t>
  </si>
  <si>
    <t>s4.7</t>
  </si>
  <si>
    <t>(найменування головного розпорядника коштів місцевого бюджету)</t>
  </si>
  <si>
    <t>ПАСПОРТ</t>
  </si>
  <si>
    <t>затрат</t>
  </si>
  <si>
    <t>продукту</t>
  </si>
  <si>
    <t>ефективності</t>
  </si>
  <si>
    <t>Якості</t>
  </si>
  <si>
    <t>Сновська міська рада</t>
  </si>
  <si>
    <t>%</t>
  </si>
  <si>
    <t>ПОГОДЖЕНО:</t>
  </si>
  <si>
    <t xml:space="preserve">розрахунок </t>
  </si>
  <si>
    <t>од.</t>
  </si>
  <si>
    <t>КЕКВ</t>
  </si>
  <si>
    <t>усього</t>
  </si>
  <si>
    <t>Завдання</t>
  </si>
  <si>
    <t>Напрями використання бюджетних коштів</t>
  </si>
  <si>
    <t xml:space="preserve">Найменування місцевої/ регіональної  програми </t>
  </si>
  <si>
    <t>04061932</t>
  </si>
  <si>
    <t>(код Типової відомчої класифікації видатків та кредитування місцевих бюджетів)</t>
  </si>
  <si>
    <t>(код за ЄДРПОУ)</t>
  </si>
  <si>
    <t>(найменування відповідального виконавця бюджетної програми)</t>
  </si>
  <si>
    <t xml:space="preserve"> (код Типової відомчої класифікації видатків та кредитування місцевих бюджетів)</t>
  </si>
  <si>
    <t>25510000000</t>
  </si>
  <si>
    <t>(код Програмної класифікації видатків та кредитування місцевих бюджетів)</t>
  </si>
  <si>
    <t xml:space="preserve">Код Типової прорамної класифікації видатків та кредитування місцевого бюджету  </t>
  </si>
  <si>
    <t>Код функціональної класифікації видатків та кредитування місцевого бюджету</t>
  </si>
  <si>
    <t>(код бюджету)</t>
  </si>
  <si>
    <t>Ціль державної політики</t>
  </si>
  <si>
    <t>7. Мета бюджетної програми</t>
  </si>
  <si>
    <t>8.Завдання бюджетної програми:</t>
  </si>
  <si>
    <t>9. Напрями використання бюджетних коштів</t>
  </si>
  <si>
    <t>10. Перелік місцевих /регіональних програм, що виконуються у складі бюджетної програми</t>
  </si>
  <si>
    <t xml:space="preserve">11. Результативні показники бюджетної програми </t>
  </si>
  <si>
    <t>М.П.</t>
  </si>
  <si>
    <t>УСЬОГО</t>
  </si>
  <si>
    <t>0116030</t>
  </si>
  <si>
    <t>0620</t>
  </si>
  <si>
    <t xml:space="preserve">Забезпечення належних умов для поховань померлих </t>
  </si>
  <si>
    <t xml:space="preserve">Покращення зовнішнього вигляду та санітарного стану населених пунктів громади </t>
  </si>
  <si>
    <t>Реалізація комплексу заходів щодо забезпечення утримання в належному санітарно-технічному стані населених пунктів Сновської громади та покращення його естетичного вигляду для створення оптимальних умов праці, побуту та відпочинку мешканців та гостей громади.</t>
  </si>
  <si>
    <t>Покращення зовнішнього вигляду та санітарного стану населених пунктів громади (організація прибирання вулиць населених пунктів, забезпечення своєчасного і повного видалення твердих і рідких побутових відходів, ліквідація стихійних сміттєзвалищ, покіс зелених зон, створення та облаштування місць для паркування транспортних засобів, тощо)</t>
  </si>
  <si>
    <t>Поліпшення благоустрою населенних пунктів (облаштування зупинки громадського транспорту та місця відстою автотранспорту приватних перевізників, проведення ремонту та якісне утримання громадської вбиральні, встановлення додаткових урн для збору твердих побутових відходів в районі центрального скверу, впорядкування зовнішньої реклами)</t>
  </si>
  <si>
    <t>Забезпечення обслуговування мереж зовнішнього освітлення та освітлення міста</t>
  </si>
  <si>
    <t>Назва показника</t>
  </si>
  <si>
    <t>га</t>
  </si>
  <si>
    <t>2210+3110</t>
  </si>
  <si>
    <t>акти надання послуг, виконаних робіт</t>
  </si>
  <si>
    <t>розрахунок</t>
  </si>
  <si>
    <t>середні витрати на придбаннята облаштування 1 вбиральні</t>
  </si>
  <si>
    <t>2273+2240</t>
  </si>
  <si>
    <t>2240+2210</t>
  </si>
  <si>
    <t>на 01.01.20</t>
  </si>
  <si>
    <t>0100000</t>
  </si>
  <si>
    <t>0110000</t>
  </si>
  <si>
    <t>Організація благоустрою населенних пунктів</t>
  </si>
  <si>
    <t xml:space="preserve">Фінансовий відділ Сновської міської ради </t>
  </si>
  <si>
    <t>Дата погодження</t>
  </si>
  <si>
    <t xml:space="preserve"> </t>
  </si>
  <si>
    <t>рахунки, накладні</t>
  </si>
  <si>
    <t>Програма сприяння виконанню повноважень депутатами Сновської міської ради на 2019-2021 роки</t>
  </si>
  <si>
    <t>середні витрати на одиницю іншихї товарів/ послуг   з благоустрою на виконання депутатських повноважень</t>
  </si>
  <si>
    <t>середній розмір витрат на одиницю придбаного обладнання, матеріалів</t>
  </si>
  <si>
    <t>середній розмір витрат на одиницю придбаних дитячих майданчиків</t>
  </si>
  <si>
    <t xml:space="preserve">від       </t>
  </si>
  <si>
    <t>№</t>
  </si>
  <si>
    <t>6. Цілі державної політики, на досягнення яких спрямована реалізація бюджетної програми:</t>
  </si>
  <si>
    <t>ЗАТВЕРДЖЕНО
Наказ Міністерства   фінансів України 26.08.2014  № 836                                                                                                                                                        (у редакції наказу Міністерства фінансів України від 29.12.2018р. №1209)</t>
  </si>
  <si>
    <t>Забезпечення належних умов для поховань померлих (впорядкування міського та сільських  кладовищ)</t>
  </si>
  <si>
    <t>Програма з благоустрою Сновської міської ради  на 2021 рік</t>
  </si>
  <si>
    <t>обсяг кредиторської заборгованості на початок року в т.ч.:</t>
  </si>
  <si>
    <t>грн</t>
  </si>
  <si>
    <t>обслуговування мереж зовнішнього освітлення та освітлення міста</t>
  </si>
  <si>
    <t>догляду за  кладовищами/похованнями</t>
  </si>
  <si>
    <t>2210+2240</t>
  </si>
  <si>
    <t>2240(89715,35</t>
  </si>
  <si>
    <t>2210(24503,73)+2240(128511,88)</t>
  </si>
  <si>
    <t>Проведення заходів з благоустрою на виконання доручень виборців депутатами  міської  ради у 2021 році</t>
  </si>
  <si>
    <t>Розпорядження міського голови</t>
  </si>
  <si>
    <t xml:space="preserve">кошторис, план використання коштів </t>
  </si>
  <si>
    <t>кредиторська заборгованість на кінець року</t>
  </si>
  <si>
    <t>Звіт про заборгованість за бюджетними коштами форма № 7м</t>
  </si>
  <si>
    <t>кредиторська заборгованість, що планується до погашення</t>
  </si>
  <si>
    <t>план використання коштів</t>
  </si>
  <si>
    <t>Програма видалення аварійних та небезпечних дерев на території Сновської міської територіальної громади на  2021-2023 роки</t>
  </si>
  <si>
    <r>
      <t>бюджетної програми місцевого бюджету на</t>
    </r>
    <r>
      <rPr>
        <b/>
        <u/>
        <sz val="12"/>
        <rFont val="Times New Roman"/>
        <family val="1"/>
        <charset val="204"/>
      </rPr>
      <t xml:space="preserve"> 2021 </t>
    </r>
    <r>
      <rPr>
        <b/>
        <sz val="12"/>
        <rFont val="Times New Roman"/>
        <family val="1"/>
        <charset val="204"/>
      </rPr>
      <t xml:space="preserve"> рік</t>
    </r>
  </si>
  <si>
    <t>Погашення кредиторської заборгованості, яка виникла станом на 01.01.2021р.</t>
  </si>
  <si>
    <t>кількість  придбанної спецтехніки для проведення робіт з благоустрою</t>
  </si>
  <si>
    <t>Начальник  фінансового відділу Сновської міської ради</t>
  </si>
  <si>
    <t>Ліна САВЧЕНКО</t>
  </si>
  <si>
    <t>Створення відповідних умов відпочинку дітей, підлітків та дорослого населення (впорядкування прибудинкових територій, облаштування існуючих та створення нових місць масового відпочинку населення, дитячих, спортивних майданчиків, тощо)</t>
  </si>
  <si>
    <t>Забезпечення якісного освітлення населених пунктів громади</t>
  </si>
  <si>
    <t>Забезпечення якісного освітлення населених пунктів громади (поточне утримання, продовження робіт з реконструкції зовнішнього освітлення з застосуванням енергозберігаючих технологій)</t>
  </si>
  <si>
    <t>облаштування та утримання вулиць, парку, скверу тощо</t>
  </si>
  <si>
    <t>обсяг видатків  на  обслуговування мереж зовнішнього освітлення та освітлення міста</t>
  </si>
  <si>
    <t>свідоцтво на право власності</t>
  </si>
  <si>
    <t>утримання кладовищ та поховань</t>
  </si>
  <si>
    <t>на придбання спецтехніки для проведення робіт з благоустрою</t>
  </si>
  <si>
    <t>благоустрій/жогляд  територій громади</t>
  </si>
  <si>
    <t>середньорічні витрати на утримання 1 га кладовища/поховання</t>
  </si>
  <si>
    <t xml:space="preserve">за рахунок  сприяння виконанню повноважень депутатами Сновської міської ради </t>
  </si>
  <si>
    <t>річна динаміка витрат на бслуговування мереж зовнішнього освітлення та освітлення міста</t>
  </si>
  <si>
    <t>Міський голова</t>
  </si>
  <si>
    <t>Олександр МЕДВЕДЬОВ</t>
  </si>
  <si>
    <t>Забезпечення благоустрою/догляду територій громади ( в т.ч. облаштування та утримання вулиць, парку, скверу, тощо ) та належних умов для поховань померлих (впорядкування міського та сільських  кладовищ).</t>
  </si>
  <si>
    <t>площа кладовищ/поховань, що знаходяться на утриманні</t>
  </si>
  <si>
    <t>середніьорічні витрати на благоустрій/догляд 1 га території</t>
  </si>
  <si>
    <t>площа територій громади що підлягає благоустрою/догляду</t>
  </si>
  <si>
    <t xml:space="preserve">річна динаміка витрат  на  благоустрій/територій громади та забезпечення належних умов поховань померлих </t>
  </si>
  <si>
    <t>обсяг видатків на  благоустрій/догляд територій громади та забезпечення належних умов поховань померлих в т ч.:</t>
  </si>
  <si>
    <t>Конституція України, Бюджетний кодекс України, Закон України "Про Державний бюджет України на 2021 рік",  ЗУ "Про місцеве самоврядування", ЗУ "Про благоустрій населених пунктів" від 06.09.2005р. №2807-IV, Наказ Міністерства фінансів України від 27.07.2011 року № 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(зі змінами), Наказ МФУ "Про деякі питання запровадження програмно-цільового методу складання та виконання місцевих бюджетів" №836 від 26.08.2014р., наказ МФУ "Про внесення змін  до Типової програмної класифікації видатків та кредитів місцевого бюджету" від 20.09.2017р.№793 (зі зімінами),  Методичні рекомендації щодо розроблення програм (планів заходів) з благоустрою населених пунктів, затверджених наказом Мінжитлкомунгоспу № 462 від 23.12.2010р., Стратегія розвитку Сновської ОТГ на 2018-2024рр., рішення 8 сесії 8 скликання Сновської міської ради від 06.07.2021р.</t>
  </si>
  <si>
    <t>Громадське бюджетування ( бюджет участі) в Сновськїй об'єднаній територіальній громаді на 2019-2022 роки</t>
  </si>
  <si>
    <t xml:space="preserve">реалізація проектів-переможців Громадського бюджету ( бюджет участі)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</si>
</sst>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3" formatCode="0.0"/>
    <numFmt numFmtId="174" formatCode="#0.0"/>
    <numFmt numFmtId="182" formatCode="#,##0.0"/>
    <numFmt numFmtId="183" formatCode="0.00000"/>
    <numFmt numFmtId="184" formatCode="0.0000000"/>
  </numFmts>
  <fonts count="3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b/>
      <i/>
      <sz val="10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183" fontId="1" fillId="0" borderId="0" xfId="0" applyNumberFormat="1" applyFont="1"/>
    <xf numFmtId="2" fontId="1" fillId="0" borderId="0" xfId="0" applyNumberFormat="1" applyFont="1"/>
    <xf numFmtId="0" fontId="1" fillId="0" borderId="0" xfId="0" applyFont="1" applyFill="1"/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84" fontId="1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17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73" fontId="1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0" xfId="0" applyFont="1"/>
    <xf numFmtId="173" fontId="1" fillId="0" borderId="0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184" fontId="25" fillId="0" borderId="0" xfId="0" applyNumberFormat="1" applyFont="1"/>
    <xf numFmtId="2" fontId="25" fillId="0" borderId="0" xfId="0" applyNumberFormat="1" applyFont="1"/>
    <xf numFmtId="173" fontId="25" fillId="0" borderId="0" xfId="0" applyNumberFormat="1" applyFont="1"/>
    <xf numFmtId="0" fontId="27" fillId="0" borderId="0" xfId="0" applyFont="1"/>
    <xf numFmtId="184" fontId="27" fillId="0" borderId="0" xfId="0" applyNumberFormat="1" applyFont="1"/>
    <xf numFmtId="2" fontId="27" fillId="0" borderId="0" xfId="0" applyNumberFormat="1" applyFont="1"/>
    <xf numFmtId="173" fontId="26" fillId="0" borderId="0" xfId="0" applyNumberFormat="1" applyFont="1"/>
    <xf numFmtId="174" fontId="26" fillId="0" borderId="0" xfId="0" applyNumberFormat="1" applyFont="1"/>
    <xf numFmtId="0" fontId="28" fillId="0" borderId="0" xfId="0" applyFont="1"/>
    <xf numFmtId="184" fontId="28" fillId="0" borderId="0" xfId="0" applyNumberFormat="1" applyFont="1"/>
    <xf numFmtId="174" fontId="28" fillId="0" borderId="0" xfId="0" applyNumberFormat="1" applyFont="1"/>
    <xf numFmtId="2" fontId="28" fillId="0" borderId="0" xfId="0" applyNumberFormat="1" applyFont="1"/>
    <xf numFmtId="0" fontId="2" fillId="0" borderId="0" xfId="0" applyFont="1"/>
    <xf numFmtId="183" fontId="2" fillId="0" borderId="0" xfId="0" applyNumberFormat="1" applyFont="1"/>
    <xf numFmtId="2" fontId="2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" fillId="0" borderId="0" xfId="0" applyFont="1"/>
    <xf numFmtId="0" fontId="25" fillId="0" borderId="0" xfId="0" applyFont="1" applyAlignment="1">
      <alignment horizontal="left" vertical="center"/>
    </xf>
    <xf numFmtId="184" fontId="25" fillId="0" borderId="0" xfId="0" applyNumberFormat="1" applyFont="1" applyAlignment="1">
      <alignment horizontal="left" vertical="center"/>
    </xf>
    <xf numFmtId="2" fontId="25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21" fillId="0" borderId="0" xfId="0" applyFont="1"/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82" fontId="1" fillId="0" borderId="5" xfId="0" applyNumberFormat="1" applyFont="1" applyFill="1" applyBorder="1" applyAlignment="1">
      <alignment horizontal="center" vertical="center" wrapText="1"/>
    </xf>
    <xf numFmtId="182" fontId="1" fillId="0" borderId="6" xfId="0" applyNumberFormat="1" applyFont="1" applyFill="1" applyBorder="1" applyAlignment="1">
      <alignment horizontal="center" vertical="center" wrapText="1"/>
    </xf>
    <xf numFmtId="182" fontId="1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" fontId="18" fillId="0" borderId="4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/>
    </xf>
    <xf numFmtId="4" fontId="1" fillId="0" borderId="1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182" fontId="1" fillId="0" borderId="4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82" fontId="1" fillId="0" borderId="6" xfId="0" applyNumberFormat="1" applyFont="1" applyFill="1" applyBorder="1" applyAlignment="1">
      <alignment horizontal="left" vertical="center" wrapText="1"/>
    </xf>
    <xf numFmtId="182" fontId="1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5" fillId="0" borderId="6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right" vertical="center" wrapText="1"/>
    </xf>
    <xf numFmtId="49" fontId="5" fillId="0" borderId="6" xfId="0" applyNumberFormat="1" applyFont="1" applyFill="1" applyBorder="1" applyAlignment="1">
      <alignment horizontal="right" vertical="center" wrapText="1"/>
    </xf>
    <xf numFmtId="49" fontId="5" fillId="0" borderId="8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9" fillId="0" borderId="9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7"/>
  <sheetViews>
    <sheetView tabSelected="1" view="pageBreakPreview" zoomScale="86" zoomScaleNormal="100" zoomScaleSheetLayoutView="86" workbookViewId="0">
      <selection activeCell="AZ5" sqref="AZ5:BB5"/>
    </sheetView>
  </sheetViews>
  <sheetFormatPr defaultRowHeight="12.75" x14ac:dyDescent="0.2"/>
  <cols>
    <col min="1" max="27" width="2.85546875" style="1" customWidth="1"/>
    <col min="28" max="28" width="2.28515625" style="1" customWidth="1"/>
    <col min="29" max="29" width="2.85546875" style="1" hidden="1" customWidth="1"/>
    <col min="30" max="30" width="3.42578125" style="1" customWidth="1"/>
    <col min="31" max="32" width="2.7109375" style="1" customWidth="1"/>
    <col min="33" max="33" width="2" style="1" customWidth="1"/>
    <col min="34" max="34" width="5" style="1" customWidth="1"/>
    <col min="35" max="35" width="2.7109375" style="1" customWidth="1"/>
    <col min="36" max="36" width="3.28515625" style="1" customWidth="1"/>
    <col min="37" max="37" width="2.5703125" style="1" customWidth="1"/>
    <col min="38" max="38" width="2.140625" style="1" customWidth="1"/>
    <col min="39" max="39" width="2.7109375" style="1" customWidth="1"/>
    <col min="40" max="40" width="3.28515625" style="1" customWidth="1"/>
    <col min="41" max="41" width="5" style="1" customWidth="1"/>
    <col min="42" max="42" width="2.5703125" style="1" customWidth="1"/>
    <col min="43" max="43" width="3" style="1" customWidth="1"/>
    <col min="44" max="44" width="2.28515625" style="1" customWidth="1"/>
    <col min="45" max="45" width="1.85546875" style="1" customWidth="1"/>
    <col min="46" max="46" width="2.5703125" style="1" customWidth="1"/>
    <col min="47" max="47" width="1.42578125" style="1" customWidth="1"/>
    <col min="48" max="56" width="2.85546875" style="1" customWidth="1"/>
    <col min="57" max="57" width="3.5703125" style="1" customWidth="1"/>
    <col min="58" max="58" width="2.85546875" style="1" customWidth="1"/>
    <col min="59" max="59" width="4.7109375" style="1" customWidth="1"/>
    <col min="60" max="64" width="2.85546875" style="1" customWidth="1"/>
    <col min="65" max="65" width="5.7109375" style="1" customWidth="1"/>
    <col min="66" max="70" width="3" style="1" customWidth="1"/>
    <col min="71" max="71" width="11.42578125" style="1" customWidth="1"/>
    <col min="72" max="74" width="3" style="1" customWidth="1"/>
    <col min="75" max="75" width="8.42578125" style="45" customWidth="1"/>
    <col min="76" max="77" width="3" style="1" customWidth="1"/>
    <col min="78" max="78" width="0" style="1" hidden="1" customWidth="1"/>
    <col min="79" max="16384" width="9.140625" style="1"/>
  </cols>
  <sheetData>
    <row r="1" spans="1:78" s="15" customFormat="1" ht="30" customHeight="1" x14ac:dyDescent="0.2">
      <c r="AS1" s="218" t="s">
        <v>83</v>
      </c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W1" s="44"/>
    </row>
    <row r="2" spans="1:78" ht="7.9" customHeight="1" x14ac:dyDescent="0.2"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78" ht="15.95" customHeight="1" x14ac:dyDescent="0.2">
      <c r="AO3" s="220" t="s">
        <v>0</v>
      </c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</row>
    <row r="4" spans="1:78" ht="15" customHeight="1" x14ac:dyDescent="0.2">
      <c r="AO4" s="211" t="s">
        <v>94</v>
      </c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</row>
    <row r="5" spans="1:78" ht="16.149999999999999" customHeight="1" x14ac:dyDescent="0.2">
      <c r="AO5" s="233" t="s">
        <v>80</v>
      </c>
      <c r="AP5" s="233"/>
      <c r="AQ5" s="234">
        <v>44392</v>
      </c>
      <c r="AR5" s="233"/>
      <c r="AS5" s="233"/>
      <c r="AT5" s="233"/>
      <c r="AU5" s="233"/>
      <c r="AV5" s="233"/>
      <c r="AW5" s="233"/>
      <c r="AX5" s="39"/>
      <c r="AY5" s="39" t="s">
        <v>81</v>
      </c>
      <c r="AZ5" s="233">
        <v>148</v>
      </c>
      <c r="BA5" s="233"/>
      <c r="BB5" s="233"/>
      <c r="BC5" s="39"/>
      <c r="BD5" s="39"/>
      <c r="BE5" s="39"/>
      <c r="BF5" s="39"/>
    </row>
    <row r="6" spans="1:78" ht="13.9" customHeight="1" x14ac:dyDescent="0.2">
      <c r="AO6" s="219" t="s">
        <v>18</v>
      </c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</row>
    <row r="7" spans="1:78" ht="4.5" customHeight="1" x14ac:dyDescent="0.2"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</row>
    <row r="8" spans="1:78" ht="15.75" customHeight="1" x14ac:dyDescent="0.2">
      <c r="A8" s="221" t="s">
        <v>19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</row>
    <row r="9" spans="1:78" ht="15.75" customHeight="1" x14ac:dyDescent="0.2">
      <c r="A9" s="221" t="s">
        <v>101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</row>
    <row r="10" spans="1:78" ht="7.9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78" ht="23.45" customHeight="1" x14ac:dyDescent="0.2">
      <c r="A11" s="12">
        <v>1</v>
      </c>
      <c r="B11" s="208" t="s">
        <v>69</v>
      </c>
      <c r="C11" s="208"/>
      <c r="D11" s="208"/>
      <c r="E11" s="208"/>
      <c r="F11" s="208"/>
      <c r="G11" s="208"/>
      <c r="H11" s="208"/>
      <c r="I11" s="208"/>
      <c r="J11" s="209" t="s">
        <v>24</v>
      </c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184" t="s">
        <v>34</v>
      </c>
      <c r="BH11" s="184"/>
      <c r="BI11" s="184"/>
      <c r="BJ11" s="184"/>
      <c r="BK11" s="184"/>
      <c r="BL11" s="184"/>
    </row>
    <row r="12" spans="1:78" s="15" customFormat="1" ht="31.5" customHeight="1" x14ac:dyDescent="0.2">
      <c r="A12" s="16"/>
      <c r="B12" s="215" t="s">
        <v>35</v>
      </c>
      <c r="C12" s="215"/>
      <c r="D12" s="215"/>
      <c r="E12" s="215"/>
      <c r="F12" s="215"/>
      <c r="G12" s="215"/>
      <c r="H12" s="215"/>
      <c r="I12" s="215"/>
      <c r="J12" s="185" t="s">
        <v>1</v>
      </c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210" t="s">
        <v>36</v>
      </c>
      <c r="BH12" s="210"/>
      <c r="BI12" s="210"/>
      <c r="BJ12" s="210"/>
      <c r="BK12" s="210"/>
      <c r="BL12" s="210"/>
      <c r="BW12" s="44"/>
    </row>
    <row r="13" spans="1:78" ht="35.25" customHeight="1" x14ac:dyDescent="0.2">
      <c r="A13" s="13" t="s">
        <v>13</v>
      </c>
      <c r="B13" s="208" t="s">
        <v>70</v>
      </c>
      <c r="C13" s="208"/>
      <c r="D13" s="208"/>
      <c r="E13" s="208"/>
      <c r="F13" s="208"/>
      <c r="G13" s="208"/>
      <c r="H13" s="208"/>
      <c r="I13" s="208"/>
      <c r="J13" s="209" t="s">
        <v>24</v>
      </c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184" t="s">
        <v>34</v>
      </c>
      <c r="BH13" s="184"/>
      <c r="BI13" s="184"/>
      <c r="BJ13" s="184"/>
      <c r="BK13" s="184"/>
      <c r="BL13" s="184"/>
    </row>
    <row r="14" spans="1:78" s="15" customFormat="1" ht="32.25" customHeight="1" x14ac:dyDescent="0.2">
      <c r="A14" s="16"/>
      <c r="B14" s="215" t="s">
        <v>38</v>
      </c>
      <c r="C14" s="215"/>
      <c r="D14" s="215"/>
      <c r="E14" s="215"/>
      <c r="F14" s="215"/>
      <c r="G14" s="215"/>
      <c r="H14" s="215"/>
      <c r="I14" s="215"/>
      <c r="J14" s="185" t="s">
        <v>37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210" t="s">
        <v>36</v>
      </c>
      <c r="BH14" s="210"/>
      <c r="BI14" s="210"/>
      <c r="BJ14" s="210"/>
      <c r="BK14" s="210"/>
      <c r="BL14" s="210"/>
      <c r="BW14" s="44"/>
    </row>
    <row r="15" spans="1:78" ht="34.5" customHeight="1" x14ac:dyDescent="0.3">
      <c r="A15" s="13">
        <v>3</v>
      </c>
      <c r="B15" s="208" t="s">
        <v>52</v>
      </c>
      <c r="C15" s="208"/>
      <c r="D15" s="208"/>
      <c r="E15" s="208"/>
      <c r="F15" s="208"/>
      <c r="G15" s="208"/>
      <c r="H15" s="203">
        <v>6030</v>
      </c>
      <c r="I15" s="203"/>
      <c r="J15" s="203"/>
      <c r="K15" s="203"/>
      <c r="L15" s="203"/>
      <c r="M15" s="203"/>
      <c r="N15" s="203"/>
      <c r="O15" s="217" t="s">
        <v>53</v>
      </c>
      <c r="P15" s="217"/>
      <c r="Q15" s="217"/>
      <c r="R15" s="217"/>
      <c r="S15" s="217"/>
      <c r="T15" s="217"/>
      <c r="U15" s="203" t="s">
        <v>71</v>
      </c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184" t="s">
        <v>39</v>
      </c>
      <c r="BH15" s="184"/>
      <c r="BI15" s="184"/>
      <c r="BJ15" s="184"/>
      <c r="BK15" s="184"/>
      <c r="BL15" s="184"/>
    </row>
    <row r="16" spans="1:78" s="15" customFormat="1" ht="41.25" customHeight="1" x14ac:dyDescent="0.2">
      <c r="A16" s="14"/>
      <c r="B16" s="215" t="s">
        <v>40</v>
      </c>
      <c r="C16" s="215"/>
      <c r="D16" s="215"/>
      <c r="E16" s="215"/>
      <c r="F16" s="215"/>
      <c r="G16" s="215"/>
      <c r="H16" s="216" t="s">
        <v>41</v>
      </c>
      <c r="I16" s="216"/>
      <c r="J16" s="216"/>
      <c r="K16" s="216"/>
      <c r="L16" s="216"/>
      <c r="M16" s="216"/>
      <c r="N16" s="216"/>
      <c r="O16" s="216" t="s">
        <v>42</v>
      </c>
      <c r="P16" s="216"/>
      <c r="Q16" s="216"/>
      <c r="R16" s="216"/>
      <c r="S16" s="216"/>
      <c r="T16" s="216"/>
      <c r="U16" s="204" t="s">
        <v>2</v>
      </c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15" t="s">
        <v>43</v>
      </c>
      <c r="BH16" s="215"/>
      <c r="BI16" s="215"/>
      <c r="BJ16" s="215"/>
      <c r="BK16" s="215"/>
      <c r="BL16" s="215"/>
      <c r="BW16" s="44"/>
      <c r="BZ16" s="15" t="s">
        <v>16</v>
      </c>
    </row>
    <row r="17" spans="1:78" ht="31.5" customHeight="1" x14ac:dyDescent="0.2">
      <c r="A17" s="183" t="s">
        <v>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206">
        <f>AN17+BD17</f>
        <v>6999215</v>
      </c>
      <c r="V17" s="206"/>
      <c r="W17" s="206"/>
      <c r="X17" s="206"/>
      <c r="Y17" s="206"/>
      <c r="Z17" s="214" t="s">
        <v>4</v>
      </c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05">
        <f>AQ49</f>
        <v>5098853</v>
      </c>
      <c r="AO17" s="205"/>
      <c r="AP17" s="205"/>
      <c r="AQ17" s="205"/>
      <c r="AR17" s="170" t="s">
        <v>5</v>
      </c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205">
        <f>AY49</f>
        <v>1900362</v>
      </c>
      <c r="BE17" s="205"/>
      <c r="BF17" s="205"/>
      <c r="BG17" s="205"/>
      <c r="BH17" s="170" t="s">
        <v>6</v>
      </c>
      <c r="BI17" s="170"/>
      <c r="BJ17" s="170"/>
      <c r="BK17" s="170"/>
      <c r="BL17" s="170"/>
      <c r="BZ17" s="1" t="s">
        <v>17</v>
      </c>
    </row>
    <row r="18" spans="1:78" ht="15.75" customHeight="1" x14ac:dyDescent="0.2">
      <c r="A18" s="211" t="s">
        <v>7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</row>
    <row r="19" spans="1:78" ht="113.25" customHeight="1" x14ac:dyDescent="0.2">
      <c r="A19" s="212" t="s">
        <v>126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Q19" s="6"/>
      <c r="BS19" s="7"/>
    </row>
    <row r="20" spans="1:78" ht="15.75" customHeight="1" x14ac:dyDescent="0.2">
      <c r="A20" s="170" t="s">
        <v>82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R20" s="6"/>
      <c r="BT20" s="7"/>
    </row>
    <row r="21" spans="1:78" ht="15.75" customHeight="1" x14ac:dyDescent="0.2">
      <c r="BR21" s="6"/>
      <c r="BT21" s="7"/>
    </row>
    <row r="22" spans="1:78" ht="17.45" customHeight="1" x14ac:dyDescent="0.2">
      <c r="A22" s="187" t="s">
        <v>8</v>
      </c>
      <c r="B22" s="187"/>
      <c r="C22" s="187"/>
      <c r="D22" s="187" t="s">
        <v>44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R22" s="6"/>
      <c r="BT22" s="7"/>
    </row>
    <row r="23" spans="1:78" ht="13.5" customHeight="1" x14ac:dyDescent="0.2">
      <c r="A23" s="186">
        <v>1</v>
      </c>
      <c r="B23" s="186"/>
      <c r="C23" s="186"/>
      <c r="D23" s="187">
        <v>2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R23" s="6"/>
      <c r="BT23" s="7"/>
    </row>
    <row r="24" spans="1:78" s="61" customFormat="1" ht="15.75" customHeight="1" x14ac:dyDescent="0.25">
      <c r="A24" s="186">
        <v>1</v>
      </c>
      <c r="B24" s="186"/>
      <c r="C24" s="186"/>
      <c r="D24" s="222" t="s">
        <v>107</v>
      </c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4"/>
      <c r="BQ24" s="62"/>
      <c r="BS24" s="63"/>
      <c r="BW24" s="64"/>
    </row>
    <row r="25" spans="1:78" s="61" customFormat="1" ht="15.75" x14ac:dyDescent="0.25">
      <c r="A25" s="186">
        <v>2</v>
      </c>
      <c r="B25" s="186"/>
      <c r="C25" s="186"/>
      <c r="D25" s="188" t="s">
        <v>54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Q25" s="62"/>
      <c r="BS25" s="63"/>
      <c r="BW25" s="64"/>
    </row>
    <row r="26" spans="1:78" s="61" customFormat="1" ht="15.75" x14ac:dyDescent="0.25">
      <c r="A26" s="186">
        <v>3</v>
      </c>
      <c r="B26" s="186"/>
      <c r="C26" s="186"/>
      <c r="D26" s="188" t="s">
        <v>55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Q26" s="62"/>
      <c r="BS26" s="63"/>
      <c r="BW26" s="64"/>
    </row>
    <row r="27" spans="1:78" ht="14.25" customHeight="1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Q27" s="6"/>
      <c r="BS27" s="7"/>
    </row>
    <row r="28" spans="1:78" ht="44.25" customHeight="1" x14ac:dyDescent="0.2">
      <c r="A28" s="170" t="s">
        <v>45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89" t="s">
        <v>56</v>
      </c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Q28" s="6"/>
      <c r="BS28" s="7"/>
    </row>
    <row r="29" spans="1:78" ht="13.1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Q29" s="6"/>
      <c r="BS29" s="7"/>
    </row>
    <row r="30" spans="1:78" ht="15.75" customHeight="1" x14ac:dyDescent="0.2">
      <c r="A30" s="170" t="s">
        <v>46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R30" s="6"/>
      <c r="BT30" s="7"/>
    </row>
    <row r="31" spans="1:78" ht="7.15" customHeight="1" x14ac:dyDescent="0.2">
      <c r="BR31" s="6"/>
      <c r="BT31" s="7"/>
    </row>
    <row r="32" spans="1:78" ht="17.45" customHeight="1" x14ac:dyDescent="0.2">
      <c r="A32" s="187" t="s">
        <v>8</v>
      </c>
      <c r="B32" s="187"/>
      <c r="C32" s="187"/>
      <c r="D32" s="187" t="s">
        <v>31</v>
      </c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R32" s="6"/>
      <c r="BT32" s="7"/>
    </row>
    <row r="33" spans="1:88" ht="12" customHeight="1" x14ac:dyDescent="0.2">
      <c r="A33" s="187">
        <v>1</v>
      </c>
      <c r="B33" s="187"/>
      <c r="C33" s="187"/>
      <c r="D33" s="187">
        <v>2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R33" s="6"/>
      <c r="BT33" s="7"/>
    </row>
    <row r="34" spans="1:88" ht="33" customHeight="1" x14ac:dyDescent="0.2">
      <c r="A34" s="186">
        <v>1</v>
      </c>
      <c r="B34" s="186"/>
      <c r="C34" s="186"/>
      <c r="D34" s="202" t="s">
        <v>108</v>
      </c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R34" s="6"/>
      <c r="BT34" s="7"/>
    </row>
    <row r="35" spans="1:88" ht="16.899999999999999" customHeight="1" x14ac:dyDescent="0.2">
      <c r="A35" s="186">
        <v>2</v>
      </c>
      <c r="B35" s="186"/>
      <c r="C35" s="186"/>
      <c r="D35" s="86" t="s">
        <v>84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  <c r="BQ35" s="6"/>
      <c r="BS35" s="7"/>
    </row>
    <row r="36" spans="1:88" ht="45.75" customHeight="1" x14ac:dyDescent="0.2">
      <c r="A36" s="186">
        <v>3</v>
      </c>
      <c r="B36" s="186"/>
      <c r="C36" s="186"/>
      <c r="D36" s="86" t="s">
        <v>57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  <c r="BQ36" s="6"/>
      <c r="BS36" s="7"/>
    </row>
    <row r="37" spans="1:88" ht="46.5" customHeight="1" x14ac:dyDescent="0.2">
      <c r="A37" s="186">
        <v>4</v>
      </c>
      <c r="B37" s="186"/>
      <c r="C37" s="186"/>
      <c r="D37" s="86" t="s">
        <v>58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  <c r="BQ37" s="6"/>
      <c r="BS37" s="7"/>
    </row>
    <row r="38" spans="1:88" ht="33.75" customHeight="1" x14ac:dyDescent="0.2">
      <c r="A38" s="186">
        <v>5</v>
      </c>
      <c r="B38" s="186"/>
      <c r="C38" s="186"/>
      <c r="D38" s="86" t="s">
        <v>106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  <c r="BQ38" s="6"/>
      <c r="BS38" s="7"/>
    </row>
    <row r="39" spans="1:88" ht="16.5" hidden="1" x14ac:dyDescent="0.2">
      <c r="A39" s="175">
        <v>6</v>
      </c>
      <c r="B39" s="175"/>
      <c r="C39" s="175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Q39" s="6"/>
      <c r="BS39" s="7"/>
    </row>
    <row r="40" spans="1:88" ht="9" customHeight="1" x14ac:dyDescent="0.2">
      <c r="A40" s="2"/>
      <c r="B40" s="2"/>
      <c r="C40" s="2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Q40" s="6"/>
      <c r="BS40" s="7"/>
    </row>
    <row r="41" spans="1:88" ht="15.75" customHeight="1" x14ac:dyDescent="0.2">
      <c r="A41" s="211" t="s">
        <v>47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</row>
    <row r="42" spans="1:88" ht="9.75" customHeight="1" x14ac:dyDescent="0.2">
      <c r="A42" s="174" t="s">
        <v>6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</row>
    <row r="43" spans="1:88" ht="15.95" customHeight="1" x14ac:dyDescent="0.2">
      <c r="A43" s="84" t="s">
        <v>8</v>
      </c>
      <c r="B43" s="84"/>
      <c r="C43" s="84"/>
      <c r="D43" s="186" t="s">
        <v>32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76" t="s">
        <v>10</v>
      </c>
      <c r="AR43" s="177"/>
      <c r="AS43" s="177"/>
      <c r="AT43" s="177"/>
      <c r="AU43" s="177"/>
      <c r="AV43" s="177"/>
      <c r="AW43" s="177"/>
      <c r="AX43" s="178"/>
      <c r="AY43" s="186" t="s">
        <v>9</v>
      </c>
      <c r="AZ43" s="186"/>
      <c r="BA43" s="186"/>
      <c r="BB43" s="186"/>
      <c r="BC43" s="186"/>
      <c r="BD43" s="186"/>
      <c r="BE43" s="186"/>
      <c r="BF43" s="186"/>
      <c r="BG43" s="225" t="s">
        <v>30</v>
      </c>
      <c r="BH43" s="226"/>
      <c r="BI43" s="226"/>
      <c r="BJ43" s="226"/>
      <c r="BK43" s="226"/>
      <c r="BL43" s="226"/>
      <c r="BM43" s="47"/>
      <c r="BN43" s="47" t="s">
        <v>68</v>
      </c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</row>
    <row r="44" spans="1:88" ht="12" customHeight="1" x14ac:dyDescent="0.2">
      <c r="A44" s="175">
        <v>1</v>
      </c>
      <c r="B44" s="175"/>
      <c r="C44" s="175"/>
      <c r="D44" s="175">
        <v>2</v>
      </c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9">
        <v>3</v>
      </c>
      <c r="AR44" s="180"/>
      <c r="AS44" s="180"/>
      <c r="AT44" s="180"/>
      <c r="AU44" s="180"/>
      <c r="AV44" s="180"/>
      <c r="AW44" s="180"/>
      <c r="AX44" s="181"/>
      <c r="AY44" s="175">
        <v>4</v>
      </c>
      <c r="AZ44" s="175"/>
      <c r="BA44" s="175"/>
      <c r="BB44" s="175"/>
      <c r="BC44" s="175"/>
      <c r="BD44" s="175"/>
      <c r="BE44" s="175"/>
      <c r="BF44" s="175"/>
      <c r="BG44" s="179">
        <v>6</v>
      </c>
      <c r="BH44" s="180"/>
      <c r="BI44" s="180"/>
      <c r="BJ44" s="180"/>
      <c r="BK44" s="180"/>
      <c r="BL44" s="180"/>
      <c r="BM44" s="47"/>
      <c r="BN44" s="47" t="s">
        <v>29</v>
      </c>
      <c r="BO44" s="47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</row>
    <row r="45" spans="1:88" s="34" customFormat="1" ht="15.75" customHeight="1" x14ac:dyDescent="0.25">
      <c r="A45" s="187">
        <v>1</v>
      </c>
      <c r="B45" s="187"/>
      <c r="C45" s="187"/>
      <c r="D45" s="222" t="s">
        <v>59</v>
      </c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4"/>
      <c r="AQ45" s="92">
        <f>AV67</f>
        <v>1190284.6499999999</v>
      </c>
      <c r="AR45" s="90"/>
      <c r="AS45" s="90"/>
      <c r="AT45" s="90"/>
      <c r="AU45" s="90"/>
      <c r="AV45" s="90"/>
      <c r="AW45" s="90"/>
      <c r="AX45" s="91"/>
      <c r="AY45" s="227">
        <f>BB67</f>
        <v>0</v>
      </c>
      <c r="AZ45" s="227"/>
      <c r="BA45" s="227"/>
      <c r="BB45" s="227"/>
      <c r="BC45" s="227"/>
      <c r="BD45" s="227"/>
      <c r="BE45" s="227"/>
      <c r="BF45" s="227"/>
      <c r="BG45" s="229">
        <f>AQ45+AY45</f>
        <v>1190284.6499999999</v>
      </c>
      <c r="BH45" s="230"/>
      <c r="BI45" s="230"/>
      <c r="BJ45" s="230"/>
      <c r="BK45" s="230"/>
      <c r="BL45" s="230"/>
      <c r="BM45" s="72"/>
      <c r="BN45" s="72" t="s">
        <v>66</v>
      </c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</row>
    <row r="46" spans="1:88" s="34" customFormat="1" ht="33" customHeight="1" x14ac:dyDescent="0.25">
      <c r="A46" s="187">
        <v>2</v>
      </c>
      <c r="B46" s="187"/>
      <c r="C46" s="187"/>
      <c r="D46" s="222" t="s">
        <v>120</v>
      </c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4"/>
      <c r="AQ46" s="89">
        <f>AV68</f>
        <v>3665837.39</v>
      </c>
      <c r="AR46" s="89"/>
      <c r="AS46" s="89"/>
      <c r="AT46" s="89"/>
      <c r="AU46" s="89"/>
      <c r="AV46" s="89"/>
      <c r="AW46" s="89"/>
      <c r="AX46" s="89"/>
      <c r="AY46" s="90">
        <f>BB72+BB68</f>
        <v>1900362</v>
      </c>
      <c r="AZ46" s="90"/>
      <c r="BA46" s="90"/>
      <c r="BB46" s="90"/>
      <c r="BC46" s="90"/>
      <c r="BD46" s="90"/>
      <c r="BE46" s="90"/>
      <c r="BF46" s="91"/>
      <c r="BG46" s="92">
        <f>AQ46+AY46</f>
        <v>5566199.3900000006</v>
      </c>
      <c r="BH46" s="90"/>
      <c r="BI46" s="90"/>
      <c r="BJ46" s="90"/>
      <c r="BK46" s="90"/>
      <c r="BL46" s="90"/>
      <c r="BM46" s="72"/>
      <c r="BN46" s="72" t="s">
        <v>67</v>
      </c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</row>
    <row r="47" spans="1:88" s="74" customFormat="1" ht="16.5" customHeight="1" x14ac:dyDescent="0.25">
      <c r="A47" s="199">
        <v>3</v>
      </c>
      <c r="B47" s="200"/>
      <c r="C47" s="201"/>
      <c r="D47" s="86" t="s">
        <v>102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8"/>
      <c r="AQ47" s="92">
        <f>AV74</f>
        <v>242730.96000000002</v>
      </c>
      <c r="AR47" s="90"/>
      <c r="AS47" s="90"/>
      <c r="AT47" s="90"/>
      <c r="AU47" s="90"/>
      <c r="AV47" s="90"/>
      <c r="AW47" s="90"/>
      <c r="AX47" s="91"/>
      <c r="AY47" s="92">
        <v>0</v>
      </c>
      <c r="AZ47" s="90"/>
      <c r="BA47" s="90"/>
      <c r="BB47" s="90"/>
      <c r="BC47" s="90"/>
      <c r="BD47" s="90"/>
      <c r="BE47" s="90"/>
      <c r="BF47" s="91"/>
      <c r="BG47" s="92">
        <f>AQ47+AY47</f>
        <v>242730.96000000002</v>
      </c>
      <c r="BH47" s="90"/>
      <c r="BI47" s="90"/>
      <c r="BJ47" s="90"/>
      <c r="BK47" s="90"/>
      <c r="BL47" s="90"/>
      <c r="BM47" s="73"/>
      <c r="BN47" s="73"/>
      <c r="BO47" s="73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34"/>
      <c r="CE47" s="34"/>
      <c r="CF47" s="34"/>
      <c r="CG47" s="34"/>
      <c r="CH47" s="34"/>
      <c r="CI47" s="34"/>
      <c r="CJ47" s="34"/>
    </row>
    <row r="48" spans="1:88" s="74" customFormat="1" ht="15" hidden="1" x14ac:dyDescent="0.25">
      <c r="A48" s="199">
        <v>5</v>
      </c>
      <c r="B48" s="200"/>
      <c r="C48" s="201"/>
      <c r="D48" s="193" t="s">
        <v>93</v>
      </c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5"/>
      <c r="AQ48" s="92"/>
      <c r="AR48" s="90"/>
      <c r="AS48" s="90"/>
      <c r="AT48" s="90"/>
      <c r="AU48" s="90"/>
      <c r="AV48" s="90"/>
      <c r="AW48" s="90"/>
      <c r="AX48" s="91"/>
      <c r="AY48" s="92">
        <v>0</v>
      </c>
      <c r="AZ48" s="90"/>
      <c r="BA48" s="90"/>
      <c r="BB48" s="90"/>
      <c r="BC48" s="90"/>
      <c r="BD48" s="90"/>
      <c r="BE48" s="90"/>
      <c r="BF48" s="91"/>
      <c r="BG48" s="92">
        <f>AQ48+AY48</f>
        <v>0</v>
      </c>
      <c r="BH48" s="90"/>
      <c r="BI48" s="90"/>
      <c r="BJ48" s="90"/>
      <c r="BK48" s="90"/>
      <c r="BL48" s="90"/>
      <c r="BM48" s="73"/>
      <c r="BN48" s="73" t="s">
        <v>62</v>
      </c>
      <c r="BO48" s="73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34"/>
      <c r="CE48" s="34"/>
      <c r="CF48" s="34"/>
      <c r="CG48" s="34"/>
      <c r="CH48" s="34"/>
      <c r="CI48" s="34"/>
      <c r="CJ48" s="34"/>
    </row>
    <row r="49" spans="1:88" s="34" customFormat="1" ht="15.75" customHeight="1" x14ac:dyDescent="0.25">
      <c r="A49" s="228"/>
      <c r="B49" s="228"/>
      <c r="C49" s="228"/>
      <c r="D49" s="196" t="s">
        <v>51</v>
      </c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8"/>
      <c r="AQ49" s="89">
        <f>SUM(AQ45:AX48)</f>
        <v>5098853</v>
      </c>
      <c r="AR49" s="89"/>
      <c r="AS49" s="89"/>
      <c r="AT49" s="89"/>
      <c r="AU49" s="89"/>
      <c r="AV49" s="89"/>
      <c r="AW49" s="89"/>
      <c r="AX49" s="89"/>
      <c r="AY49" s="89">
        <f>SUM(AY45:BF48)</f>
        <v>1900362</v>
      </c>
      <c r="AZ49" s="89"/>
      <c r="BA49" s="89"/>
      <c r="BB49" s="89"/>
      <c r="BC49" s="89"/>
      <c r="BD49" s="89"/>
      <c r="BE49" s="89"/>
      <c r="BF49" s="89"/>
      <c r="BG49" s="92">
        <f>SUM(BG45:BL48)</f>
        <v>6999215.0000000009</v>
      </c>
      <c r="BH49" s="90"/>
      <c r="BI49" s="90"/>
      <c r="BJ49" s="90"/>
      <c r="BK49" s="90"/>
      <c r="BL49" s="90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</row>
    <row r="50" spans="1:88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</row>
    <row r="51" spans="1:88" ht="15.75" customHeight="1" x14ac:dyDescent="0.2">
      <c r="A51" s="231" t="s">
        <v>48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</row>
    <row r="52" spans="1:88" ht="14.25" customHeight="1" x14ac:dyDescent="0.2">
      <c r="A52" s="174" t="s">
        <v>6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</row>
    <row r="53" spans="1:88" ht="15.95" customHeight="1" x14ac:dyDescent="0.2">
      <c r="A53" s="186" t="s">
        <v>8</v>
      </c>
      <c r="B53" s="186"/>
      <c r="C53" s="186"/>
      <c r="D53" s="176" t="s">
        <v>33</v>
      </c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8"/>
      <c r="AQ53" s="176" t="s">
        <v>10</v>
      </c>
      <c r="AR53" s="177"/>
      <c r="AS53" s="177"/>
      <c r="AT53" s="177"/>
      <c r="AU53" s="177"/>
      <c r="AV53" s="177"/>
      <c r="AW53" s="177"/>
      <c r="AX53" s="178"/>
      <c r="AY53" s="186" t="s">
        <v>9</v>
      </c>
      <c r="AZ53" s="186"/>
      <c r="BA53" s="186"/>
      <c r="BB53" s="186"/>
      <c r="BC53" s="186"/>
      <c r="BD53" s="186"/>
      <c r="BE53" s="186"/>
      <c r="BF53" s="186"/>
      <c r="BG53" s="225" t="s">
        <v>30</v>
      </c>
      <c r="BH53" s="226"/>
      <c r="BI53" s="226"/>
      <c r="BJ53" s="226"/>
      <c r="BK53" s="226"/>
      <c r="BL53" s="22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</row>
    <row r="54" spans="1:88" ht="11.25" customHeight="1" x14ac:dyDescent="0.2">
      <c r="A54" s="175">
        <v>1</v>
      </c>
      <c r="B54" s="175"/>
      <c r="C54" s="175"/>
      <c r="D54" s="176">
        <v>2</v>
      </c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8"/>
      <c r="AQ54" s="179">
        <v>3</v>
      </c>
      <c r="AR54" s="180"/>
      <c r="AS54" s="180"/>
      <c r="AT54" s="180"/>
      <c r="AU54" s="180"/>
      <c r="AV54" s="180"/>
      <c r="AW54" s="180"/>
      <c r="AX54" s="181"/>
      <c r="AY54" s="175">
        <v>4</v>
      </c>
      <c r="AZ54" s="175"/>
      <c r="BA54" s="175"/>
      <c r="BB54" s="175"/>
      <c r="BC54" s="175"/>
      <c r="BD54" s="175"/>
      <c r="BE54" s="175"/>
      <c r="BF54" s="175"/>
      <c r="BG54" s="179">
        <v>6</v>
      </c>
      <c r="BH54" s="180"/>
      <c r="BI54" s="180"/>
      <c r="BJ54" s="180"/>
      <c r="BK54" s="180"/>
      <c r="BL54" s="180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</row>
    <row r="55" spans="1:88" s="61" customFormat="1" ht="31.5" customHeight="1" x14ac:dyDescent="0.25">
      <c r="A55" s="85">
        <v>1</v>
      </c>
      <c r="B55" s="85"/>
      <c r="C55" s="85"/>
      <c r="D55" s="86" t="s">
        <v>100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8"/>
      <c r="AQ55" s="89">
        <v>300000</v>
      </c>
      <c r="AR55" s="89"/>
      <c r="AS55" s="89"/>
      <c r="AT55" s="89"/>
      <c r="AU55" s="89"/>
      <c r="AV55" s="89"/>
      <c r="AW55" s="89"/>
      <c r="AX55" s="89"/>
      <c r="AY55" s="90"/>
      <c r="AZ55" s="90"/>
      <c r="BA55" s="90"/>
      <c r="BB55" s="90"/>
      <c r="BC55" s="90"/>
      <c r="BD55" s="90"/>
      <c r="BE55" s="90"/>
      <c r="BF55" s="91"/>
      <c r="BG55" s="92">
        <f>AQ55+AY55</f>
        <v>300000</v>
      </c>
      <c r="BH55" s="90"/>
      <c r="BI55" s="90"/>
      <c r="BJ55" s="90"/>
      <c r="BK55" s="90"/>
      <c r="BL55" s="90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</row>
    <row r="56" spans="1:88" s="61" customFormat="1" ht="14.25" customHeight="1" x14ac:dyDescent="0.25">
      <c r="A56" s="85">
        <v>2</v>
      </c>
      <c r="B56" s="85"/>
      <c r="C56" s="85"/>
      <c r="D56" s="86" t="s">
        <v>85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8"/>
      <c r="AQ56" s="89">
        <f>4700000+180000-(50000+100000)</f>
        <v>4730000</v>
      </c>
      <c r="AR56" s="89"/>
      <c r="AS56" s="89"/>
      <c r="AT56" s="89"/>
      <c r="AU56" s="89"/>
      <c r="AV56" s="89"/>
      <c r="AW56" s="89"/>
      <c r="AX56" s="89"/>
      <c r="AY56" s="90">
        <v>1445000</v>
      </c>
      <c r="AZ56" s="90"/>
      <c r="BA56" s="90"/>
      <c r="BB56" s="90"/>
      <c r="BC56" s="90"/>
      <c r="BD56" s="90"/>
      <c r="BE56" s="90"/>
      <c r="BF56" s="91"/>
      <c r="BG56" s="92">
        <f>AQ56+AY56</f>
        <v>6175000</v>
      </c>
      <c r="BH56" s="90"/>
      <c r="BI56" s="90"/>
      <c r="BJ56" s="90"/>
      <c r="BK56" s="90"/>
      <c r="BL56" s="90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</row>
    <row r="57" spans="1:88" s="61" customFormat="1" ht="15.75" x14ac:dyDescent="0.25">
      <c r="A57" s="85">
        <v>3</v>
      </c>
      <c r="B57" s="85"/>
      <c r="C57" s="85"/>
      <c r="D57" s="86" t="s">
        <v>76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8"/>
      <c r="AQ57" s="89">
        <f>5000+10000+10000</f>
        <v>25000</v>
      </c>
      <c r="AR57" s="89"/>
      <c r="AS57" s="89"/>
      <c r="AT57" s="89"/>
      <c r="AU57" s="89"/>
      <c r="AV57" s="89"/>
      <c r="AW57" s="89"/>
      <c r="AX57" s="89"/>
      <c r="AY57" s="90"/>
      <c r="AZ57" s="90"/>
      <c r="BA57" s="90"/>
      <c r="BB57" s="90"/>
      <c r="BC57" s="90"/>
      <c r="BD57" s="90"/>
      <c r="BE57" s="90"/>
      <c r="BF57" s="91"/>
      <c r="BG57" s="92">
        <f>AQ57+AY57</f>
        <v>25000</v>
      </c>
      <c r="BH57" s="90"/>
      <c r="BI57" s="90"/>
      <c r="BJ57" s="90"/>
      <c r="BK57" s="90"/>
      <c r="BL57" s="90"/>
      <c r="BM57" s="65"/>
      <c r="BN57" s="65"/>
      <c r="BO57" s="65"/>
      <c r="BP57" s="65"/>
      <c r="BQ57" s="65"/>
      <c r="BR57" s="65"/>
      <c r="BS57" s="65">
        <f>12300+6562.8+58900+394+1177+836+888+14900</f>
        <v>95957.8</v>
      </c>
      <c r="BT57" s="65"/>
      <c r="BU57" s="65"/>
      <c r="BV57" s="65"/>
      <c r="BW57" s="65"/>
      <c r="BX57" s="65"/>
      <c r="BY57" s="65"/>
      <c r="BZ57" s="65"/>
      <c r="CA57" s="65"/>
      <c r="CB57" s="65"/>
      <c r="CC57" s="65"/>
    </row>
    <row r="58" spans="1:88" ht="15.75" x14ac:dyDescent="0.2">
      <c r="A58" s="85">
        <v>4</v>
      </c>
      <c r="B58" s="85"/>
      <c r="C58" s="85"/>
      <c r="D58" s="86" t="s">
        <v>127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8"/>
      <c r="AQ58" s="89">
        <f>43853</f>
        <v>43853</v>
      </c>
      <c r="AR58" s="89"/>
      <c r="AS58" s="89"/>
      <c r="AT58" s="89"/>
      <c r="AU58" s="89"/>
      <c r="AV58" s="89"/>
      <c r="AW58" s="89"/>
      <c r="AX58" s="89"/>
      <c r="AY58" s="90">
        <v>455362</v>
      </c>
      <c r="AZ58" s="90"/>
      <c r="BA58" s="90"/>
      <c r="BB58" s="90"/>
      <c r="BC58" s="90"/>
      <c r="BD58" s="90"/>
      <c r="BE58" s="90"/>
      <c r="BF58" s="91"/>
      <c r="BG58" s="92">
        <f>AQ58+AY58</f>
        <v>499215</v>
      </c>
      <c r="BH58" s="90"/>
      <c r="BI58" s="90"/>
      <c r="BJ58" s="90"/>
      <c r="BK58" s="90"/>
      <c r="BL58" s="90"/>
    </row>
    <row r="59" spans="1:88" s="67" customFormat="1" ht="15" customHeight="1" x14ac:dyDescent="0.25">
      <c r="A59" s="191" t="s">
        <v>51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2"/>
      <c r="AQ59" s="89">
        <f>SUM(AQ55:AX58)</f>
        <v>5098853</v>
      </c>
      <c r="AR59" s="89"/>
      <c r="AS59" s="89"/>
      <c r="AT59" s="89"/>
      <c r="AU59" s="89"/>
      <c r="AV59" s="89"/>
      <c r="AW59" s="89"/>
      <c r="AX59" s="89"/>
      <c r="AY59" s="89">
        <f>SUM(AY55:BF58)</f>
        <v>1900362</v>
      </c>
      <c r="AZ59" s="89"/>
      <c r="BA59" s="89"/>
      <c r="BB59" s="89"/>
      <c r="BC59" s="89"/>
      <c r="BD59" s="89"/>
      <c r="BE59" s="89"/>
      <c r="BF59" s="89"/>
      <c r="BG59" s="92">
        <f>AQ59+AY59</f>
        <v>6999215</v>
      </c>
      <c r="BH59" s="90"/>
      <c r="BI59" s="90"/>
      <c r="BJ59" s="90"/>
      <c r="BK59" s="90"/>
      <c r="BL59" s="90"/>
      <c r="BM59" s="66"/>
      <c r="BN59" s="66"/>
      <c r="BO59" s="66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1"/>
      <c r="CE59" s="61"/>
      <c r="CF59" s="61"/>
      <c r="CG59" s="61"/>
      <c r="CH59" s="61"/>
      <c r="CI59" s="61"/>
      <c r="CJ59" s="61"/>
    </row>
    <row r="60" spans="1:88" ht="5.25" customHeight="1" x14ac:dyDescent="0.2"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</row>
    <row r="61" spans="1:88" ht="15.75" customHeight="1" x14ac:dyDescent="0.2">
      <c r="A61" s="170" t="s">
        <v>49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</row>
    <row r="62" spans="1:88" ht="3.75" customHeight="1" x14ac:dyDescent="0.2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</row>
    <row r="63" spans="1:88" ht="9.75" customHeight="1" x14ac:dyDescent="0.2"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</row>
    <row r="64" spans="1:88" ht="13.9" customHeight="1" x14ac:dyDescent="0.2">
      <c r="A64" s="118" t="s">
        <v>8</v>
      </c>
      <c r="B64" s="119"/>
      <c r="C64" s="94" t="s">
        <v>60</v>
      </c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 t="s">
        <v>12</v>
      </c>
      <c r="AD64" s="94"/>
      <c r="AE64" s="94"/>
      <c r="AF64" s="94"/>
      <c r="AG64" s="94"/>
      <c r="AH64" s="118" t="s">
        <v>11</v>
      </c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20"/>
      <c r="AV64" s="94" t="s">
        <v>10</v>
      </c>
      <c r="AW64" s="94"/>
      <c r="AX64" s="94"/>
      <c r="AY64" s="94"/>
      <c r="AZ64" s="94"/>
      <c r="BA64" s="94"/>
      <c r="BB64" s="94" t="s">
        <v>9</v>
      </c>
      <c r="BC64" s="94"/>
      <c r="BD64" s="94"/>
      <c r="BE64" s="94"/>
      <c r="BF64" s="94"/>
      <c r="BG64" s="94"/>
      <c r="BH64" s="94" t="s">
        <v>30</v>
      </c>
      <c r="BI64" s="94"/>
      <c r="BJ64" s="94"/>
      <c r="BK64" s="94"/>
      <c r="BL64" s="94"/>
      <c r="BM64" s="47"/>
      <c r="BN64" s="49"/>
      <c r="BO64" s="47"/>
      <c r="BP64" s="47"/>
      <c r="BQ64" s="47"/>
      <c r="BR64" s="50"/>
      <c r="BS64" s="50"/>
      <c r="BT64" s="47"/>
      <c r="BU64" s="51"/>
      <c r="BV64" s="47"/>
      <c r="BW64" s="47"/>
      <c r="BX64" s="47"/>
      <c r="BY64" s="47"/>
      <c r="BZ64" s="47"/>
      <c r="CA64" s="47"/>
      <c r="CB64" s="47"/>
      <c r="CC64" s="47"/>
    </row>
    <row r="65" spans="1:81" s="23" customFormat="1" ht="11.45" customHeight="1" x14ac:dyDescent="0.2">
      <c r="A65" s="172">
        <v>1</v>
      </c>
      <c r="B65" s="173"/>
      <c r="C65" s="171">
        <v>3</v>
      </c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>
        <v>4</v>
      </c>
      <c r="AD65" s="171"/>
      <c r="AE65" s="171"/>
      <c r="AF65" s="171"/>
      <c r="AG65" s="171"/>
      <c r="AH65" s="81">
        <v>5</v>
      </c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77">
        <v>6</v>
      </c>
      <c r="AW65" s="77"/>
      <c r="AX65" s="77"/>
      <c r="AY65" s="77"/>
      <c r="AZ65" s="77"/>
      <c r="BA65" s="83"/>
      <c r="BB65" s="168">
        <v>6</v>
      </c>
      <c r="BC65" s="168"/>
      <c r="BD65" s="168"/>
      <c r="BE65" s="168"/>
      <c r="BF65" s="168"/>
      <c r="BG65" s="169"/>
      <c r="BH65" s="168">
        <v>6</v>
      </c>
      <c r="BI65" s="168"/>
      <c r="BJ65" s="168"/>
      <c r="BK65" s="168"/>
      <c r="BL65" s="169"/>
      <c r="BM65" s="52"/>
      <c r="BN65" s="53"/>
      <c r="BO65" s="52"/>
      <c r="BP65" s="52"/>
      <c r="BQ65" s="52"/>
      <c r="BR65" s="52"/>
      <c r="BS65" s="54"/>
      <c r="BT65" s="52"/>
      <c r="BU65" s="52"/>
      <c r="BV65" s="52"/>
      <c r="BW65" s="52"/>
      <c r="BX65" s="52"/>
      <c r="BY65" s="52"/>
      <c r="BZ65" s="52"/>
      <c r="CA65" s="52"/>
      <c r="CB65" s="52"/>
      <c r="CC65" s="52"/>
    </row>
    <row r="66" spans="1:81" s="71" customFormat="1" ht="12" customHeight="1" x14ac:dyDescent="0.2">
      <c r="A66" s="136"/>
      <c r="B66" s="137"/>
      <c r="C66" s="232" t="s">
        <v>20</v>
      </c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155"/>
      <c r="AW66" s="155"/>
      <c r="AX66" s="155"/>
      <c r="AY66" s="155"/>
      <c r="AZ66" s="155"/>
      <c r="BA66" s="155"/>
      <c r="BB66" s="166"/>
      <c r="BC66" s="166"/>
      <c r="BD66" s="166"/>
      <c r="BE66" s="166"/>
      <c r="BF66" s="166"/>
      <c r="BG66" s="167"/>
      <c r="BH66" s="166"/>
      <c r="BI66" s="166"/>
      <c r="BJ66" s="166"/>
      <c r="BK66" s="166"/>
      <c r="BL66" s="167"/>
      <c r="BM66" s="68"/>
      <c r="BN66" s="69"/>
      <c r="BO66" s="68"/>
      <c r="BP66" s="68"/>
      <c r="BQ66" s="68"/>
      <c r="BR66" s="68"/>
      <c r="BS66" s="70"/>
      <c r="BT66" s="68"/>
      <c r="BU66" s="68"/>
      <c r="BV66" s="68"/>
      <c r="BW66" s="68">
        <v>7361000</v>
      </c>
      <c r="BX66" s="68"/>
      <c r="BY66" s="68"/>
      <c r="BZ66" s="68"/>
      <c r="CA66" s="68"/>
      <c r="CB66" s="68"/>
      <c r="CC66" s="68"/>
    </row>
    <row r="67" spans="1:81" s="71" customFormat="1" ht="17.25" customHeight="1" x14ac:dyDescent="0.2">
      <c r="A67" s="104">
        <v>1</v>
      </c>
      <c r="B67" s="105"/>
      <c r="C67" s="93" t="s">
        <v>110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4" t="s">
        <v>87</v>
      </c>
      <c r="AD67" s="94"/>
      <c r="AE67" s="94"/>
      <c r="AF67" s="94"/>
      <c r="AG67" s="94"/>
      <c r="AH67" s="94" t="s">
        <v>95</v>
      </c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5">
        <f>(500000+600000-AV75)+180000</f>
        <v>1190284.6499999999</v>
      </c>
      <c r="AW67" s="96"/>
      <c r="AX67" s="96"/>
      <c r="AY67" s="96"/>
      <c r="AZ67" s="96"/>
      <c r="BA67" s="97"/>
      <c r="BB67" s="106"/>
      <c r="BC67" s="107"/>
      <c r="BD67" s="107"/>
      <c r="BE67" s="107"/>
      <c r="BF67" s="107"/>
      <c r="BG67" s="108"/>
      <c r="BH67" s="96">
        <f t="shared" ref="BH67:BH77" si="0">AV67+BB67</f>
        <v>1190284.6499999999</v>
      </c>
      <c r="BI67" s="96"/>
      <c r="BJ67" s="96"/>
      <c r="BK67" s="96"/>
      <c r="BL67" s="97"/>
      <c r="BM67" s="68"/>
      <c r="BN67" s="69"/>
      <c r="BO67" s="68"/>
      <c r="BP67" s="68"/>
      <c r="BQ67" s="68"/>
      <c r="BR67" s="68"/>
      <c r="BS67" s="70"/>
      <c r="BT67" s="68"/>
      <c r="BU67" s="68"/>
      <c r="BV67" s="68"/>
      <c r="BW67" s="68"/>
      <c r="BX67" s="68"/>
      <c r="BY67" s="68"/>
      <c r="BZ67" s="68"/>
      <c r="CA67" s="68"/>
      <c r="CB67" s="68"/>
      <c r="CC67" s="68"/>
    </row>
    <row r="68" spans="1:81" ht="27" customHeight="1" x14ac:dyDescent="0.2">
      <c r="A68" s="99">
        <v>2</v>
      </c>
      <c r="B68" s="100"/>
      <c r="C68" s="93" t="s">
        <v>125</v>
      </c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4" t="s">
        <v>87</v>
      </c>
      <c r="AD68" s="94"/>
      <c r="AE68" s="94"/>
      <c r="AF68" s="94"/>
      <c r="AG68" s="94"/>
      <c r="AH68" s="94" t="s">
        <v>95</v>
      </c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5">
        <f>SUM(AV69:BA73)</f>
        <v>3665837.39</v>
      </c>
      <c r="AW68" s="96"/>
      <c r="AX68" s="96"/>
      <c r="AY68" s="96"/>
      <c r="AZ68" s="96"/>
      <c r="BA68" s="97"/>
      <c r="BB68" s="95">
        <f>SUM(BB69:BG73)</f>
        <v>1900362</v>
      </c>
      <c r="BC68" s="96"/>
      <c r="BD68" s="96"/>
      <c r="BE68" s="96"/>
      <c r="BF68" s="96"/>
      <c r="BG68" s="97"/>
      <c r="BH68" s="96">
        <f t="shared" si="0"/>
        <v>5566199.3900000006</v>
      </c>
      <c r="BI68" s="96"/>
      <c r="BJ68" s="96"/>
      <c r="BK68" s="96"/>
      <c r="BL68" s="97"/>
      <c r="BM68" s="48"/>
      <c r="BN68" s="49"/>
      <c r="BO68" s="47"/>
      <c r="BP68" s="47"/>
      <c r="BQ68" s="47"/>
      <c r="BR68" s="55"/>
      <c r="BS68" s="50"/>
      <c r="BT68" s="47"/>
      <c r="BU68" s="47"/>
      <c r="BV68" s="47"/>
      <c r="BW68" s="47"/>
      <c r="BX68" s="47"/>
      <c r="BY68" s="47"/>
      <c r="BZ68" s="47"/>
      <c r="CA68" s="47"/>
      <c r="CB68" s="47"/>
      <c r="CC68" s="47"/>
    </row>
    <row r="69" spans="1:81" ht="14.25" customHeight="1" x14ac:dyDescent="0.2">
      <c r="A69" s="75"/>
      <c r="B69" s="76"/>
      <c r="C69" s="93" t="s">
        <v>112</v>
      </c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4" t="s">
        <v>87</v>
      </c>
      <c r="AD69" s="94"/>
      <c r="AE69" s="94"/>
      <c r="AF69" s="94"/>
      <c r="AG69" s="94"/>
      <c r="AH69" s="94" t="s">
        <v>95</v>
      </c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5">
        <v>242956</v>
      </c>
      <c r="AW69" s="96"/>
      <c r="AX69" s="96"/>
      <c r="AY69" s="96"/>
      <c r="AZ69" s="96"/>
      <c r="BA69" s="97"/>
      <c r="BB69" s="98"/>
      <c r="BC69" s="98"/>
      <c r="BD69" s="98"/>
      <c r="BE69" s="98"/>
      <c r="BF69" s="98"/>
      <c r="BG69" s="98"/>
      <c r="BH69" s="96">
        <f t="shared" si="0"/>
        <v>242956</v>
      </c>
      <c r="BI69" s="96"/>
      <c r="BJ69" s="96"/>
      <c r="BK69" s="96"/>
      <c r="BL69" s="97"/>
      <c r="BM69" s="48"/>
      <c r="BN69" s="49"/>
      <c r="BO69" s="47"/>
      <c r="BP69" s="47"/>
      <c r="BQ69" s="47"/>
      <c r="BR69" s="55"/>
      <c r="BS69" s="50"/>
      <c r="BT69" s="47"/>
      <c r="BU69" s="47"/>
      <c r="BV69" s="47"/>
      <c r="BW69" s="47"/>
      <c r="BX69" s="47"/>
      <c r="BY69" s="47"/>
      <c r="BZ69" s="47"/>
      <c r="CA69" s="47"/>
      <c r="CB69" s="47"/>
      <c r="CC69" s="47"/>
    </row>
    <row r="70" spans="1:81" ht="15" customHeight="1" x14ac:dyDescent="0.2">
      <c r="A70" s="75"/>
      <c r="B70" s="76"/>
      <c r="C70" s="93" t="s">
        <v>114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4" t="s">
        <v>87</v>
      </c>
      <c r="AD70" s="94"/>
      <c r="AE70" s="94"/>
      <c r="AF70" s="94"/>
      <c r="AG70" s="94"/>
      <c r="AH70" s="94" t="s">
        <v>95</v>
      </c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5">
        <f>(400000+(4080100-600000-AV69)+1500+400+18000)-(AV76+AV77)-50000-100000</f>
        <v>3354028.39</v>
      </c>
      <c r="AW70" s="96"/>
      <c r="AX70" s="96"/>
      <c r="AY70" s="96"/>
      <c r="AZ70" s="96"/>
      <c r="BA70" s="97"/>
      <c r="BB70" s="95"/>
      <c r="BC70" s="96"/>
      <c r="BD70" s="96"/>
      <c r="BE70" s="96"/>
      <c r="BF70" s="96"/>
      <c r="BG70" s="97"/>
      <c r="BH70" s="96">
        <f t="shared" si="0"/>
        <v>3354028.39</v>
      </c>
      <c r="BI70" s="96"/>
      <c r="BJ70" s="96"/>
      <c r="BK70" s="96"/>
      <c r="BL70" s="97"/>
      <c r="BM70" s="48"/>
      <c r="BN70" s="49"/>
      <c r="BO70" s="47"/>
      <c r="BP70" s="47"/>
      <c r="BQ70" s="47"/>
      <c r="BR70" s="55"/>
      <c r="BS70" s="50"/>
      <c r="BT70" s="47"/>
      <c r="BU70" s="47"/>
      <c r="BV70" s="47"/>
      <c r="BW70" s="47"/>
      <c r="BX70" s="47"/>
      <c r="BY70" s="47"/>
      <c r="BZ70" s="47"/>
      <c r="CA70" s="47"/>
      <c r="CB70" s="47"/>
      <c r="CC70" s="47"/>
    </row>
    <row r="71" spans="1:81" ht="12" customHeight="1" x14ac:dyDescent="0.2">
      <c r="A71" s="75"/>
      <c r="B71" s="76"/>
      <c r="C71" s="93" t="s">
        <v>113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4" t="s">
        <v>87</v>
      </c>
      <c r="AD71" s="94"/>
      <c r="AE71" s="94"/>
      <c r="AF71" s="94"/>
      <c r="AG71" s="94"/>
      <c r="AH71" s="94" t="s">
        <v>95</v>
      </c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5"/>
      <c r="AW71" s="96"/>
      <c r="AX71" s="96"/>
      <c r="AY71" s="96"/>
      <c r="AZ71" s="96"/>
      <c r="BA71" s="97"/>
      <c r="BB71" s="98">
        <v>1445000</v>
      </c>
      <c r="BC71" s="98"/>
      <c r="BD71" s="98"/>
      <c r="BE71" s="98"/>
      <c r="BF71" s="98"/>
      <c r="BG71" s="98"/>
      <c r="BH71" s="96">
        <f t="shared" si="0"/>
        <v>1445000</v>
      </c>
      <c r="BI71" s="96"/>
      <c r="BJ71" s="96"/>
      <c r="BK71" s="96"/>
      <c r="BL71" s="97"/>
      <c r="BM71" s="48"/>
      <c r="BN71" s="49"/>
      <c r="BO71" s="47"/>
      <c r="BP71" s="47"/>
      <c r="BQ71" s="47"/>
      <c r="BR71" s="55"/>
      <c r="BS71" s="50"/>
      <c r="BT71" s="47"/>
      <c r="BU71" s="47"/>
      <c r="BV71" s="47"/>
      <c r="BW71" s="47"/>
      <c r="BX71" s="47"/>
      <c r="BY71" s="47"/>
      <c r="BZ71" s="47"/>
      <c r="CA71" s="47"/>
      <c r="CB71" s="47"/>
      <c r="CC71" s="47"/>
    </row>
    <row r="72" spans="1:81" ht="15.75" customHeight="1" x14ac:dyDescent="0.2">
      <c r="A72" s="116"/>
      <c r="B72" s="117"/>
      <c r="C72" s="93" t="s">
        <v>116</v>
      </c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4" t="s">
        <v>87</v>
      </c>
      <c r="AD72" s="94"/>
      <c r="AE72" s="94"/>
      <c r="AF72" s="94"/>
      <c r="AG72" s="94"/>
      <c r="AH72" s="94" t="s">
        <v>95</v>
      </c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5">
        <f>AQ57</f>
        <v>25000</v>
      </c>
      <c r="AW72" s="96"/>
      <c r="AX72" s="96"/>
      <c r="AY72" s="96"/>
      <c r="AZ72" s="96"/>
      <c r="BA72" s="97"/>
      <c r="BB72" s="98"/>
      <c r="BC72" s="98"/>
      <c r="BD72" s="98"/>
      <c r="BE72" s="98"/>
      <c r="BF72" s="98"/>
      <c r="BG72" s="98"/>
      <c r="BH72" s="96">
        <f t="shared" si="0"/>
        <v>25000</v>
      </c>
      <c r="BI72" s="96"/>
      <c r="BJ72" s="96"/>
      <c r="BK72" s="96"/>
      <c r="BL72" s="97"/>
      <c r="BM72" s="48" t="s">
        <v>90</v>
      </c>
      <c r="BN72" s="49"/>
      <c r="BO72" s="47"/>
      <c r="BP72" s="47"/>
      <c r="BQ72" s="47"/>
      <c r="BR72" s="56"/>
      <c r="BS72" s="50"/>
      <c r="BT72" s="47"/>
      <c r="BU72" s="47"/>
      <c r="BV72" s="47"/>
      <c r="BW72" s="47"/>
      <c r="BX72" s="47"/>
      <c r="BY72" s="47"/>
      <c r="BZ72" s="47"/>
      <c r="CA72" s="47"/>
      <c r="CB72" s="47"/>
      <c r="CC72" s="47"/>
    </row>
    <row r="73" spans="1:81" ht="15.75" customHeight="1" x14ac:dyDescent="0.2">
      <c r="A73" s="40"/>
      <c r="B73" s="41"/>
      <c r="C73" s="93" t="s">
        <v>128</v>
      </c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4" t="s">
        <v>87</v>
      </c>
      <c r="AD73" s="94"/>
      <c r="AE73" s="94"/>
      <c r="AF73" s="94"/>
      <c r="AG73" s="94"/>
      <c r="AH73" s="94" t="s">
        <v>95</v>
      </c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5">
        <f>AQ58</f>
        <v>43853</v>
      </c>
      <c r="AW73" s="96"/>
      <c r="AX73" s="96"/>
      <c r="AY73" s="96"/>
      <c r="AZ73" s="96"/>
      <c r="BA73" s="97"/>
      <c r="BB73" s="98">
        <f>AY58</f>
        <v>455362</v>
      </c>
      <c r="BC73" s="98"/>
      <c r="BD73" s="98"/>
      <c r="BE73" s="98"/>
      <c r="BF73" s="98"/>
      <c r="BG73" s="98"/>
      <c r="BH73" s="96">
        <f t="shared" si="0"/>
        <v>499215</v>
      </c>
      <c r="BI73" s="96"/>
      <c r="BJ73" s="96"/>
      <c r="BK73" s="96"/>
      <c r="BL73" s="97"/>
      <c r="BM73" s="48"/>
      <c r="BN73" s="49"/>
      <c r="BO73" s="47"/>
      <c r="BP73" s="47"/>
      <c r="BQ73" s="47"/>
      <c r="BR73" s="56"/>
      <c r="BS73" s="50"/>
      <c r="BT73" s="47"/>
      <c r="BU73" s="47"/>
      <c r="BV73" s="47"/>
      <c r="BW73" s="47"/>
      <c r="BX73" s="47"/>
      <c r="BY73" s="47"/>
      <c r="BZ73" s="47"/>
      <c r="CA73" s="47"/>
      <c r="CB73" s="47"/>
      <c r="CC73" s="47"/>
    </row>
    <row r="74" spans="1:81" s="42" customFormat="1" ht="13.15" customHeight="1" x14ac:dyDescent="0.25">
      <c r="A74" s="116">
        <v>3</v>
      </c>
      <c r="B74" s="117"/>
      <c r="C74" s="152" t="s">
        <v>86</v>
      </c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4"/>
      <c r="AC74" s="156" t="s">
        <v>87</v>
      </c>
      <c r="AD74" s="157"/>
      <c r="AE74" s="157"/>
      <c r="AF74" s="157"/>
      <c r="AG74" s="158"/>
      <c r="AH74" s="125" t="s">
        <v>97</v>
      </c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7"/>
      <c r="AV74" s="135">
        <f>SUM(AV75:BA77)</f>
        <v>242730.96000000002</v>
      </c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50">
        <f t="shared" si="0"/>
        <v>242730.96000000002</v>
      </c>
      <c r="BI74" s="150"/>
      <c r="BJ74" s="150"/>
      <c r="BK74" s="150"/>
      <c r="BL74" s="151"/>
      <c r="BM74" s="57" t="s">
        <v>90</v>
      </c>
      <c r="BN74" s="58"/>
      <c r="BO74" s="57"/>
      <c r="BP74" s="57"/>
      <c r="BQ74" s="57"/>
      <c r="BR74" s="59"/>
      <c r="BS74" s="60"/>
      <c r="BT74" s="57"/>
      <c r="BU74" s="57"/>
      <c r="BV74" s="57"/>
      <c r="BW74" s="57"/>
      <c r="BX74" s="57"/>
      <c r="BY74" s="57"/>
      <c r="BZ74" s="57"/>
      <c r="CA74" s="57"/>
      <c r="CB74" s="57"/>
      <c r="CC74" s="57"/>
    </row>
    <row r="75" spans="1:81" ht="13.15" customHeight="1" x14ac:dyDescent="0.2">
      <c r="A75" s="40"/>
      <c r="B75" s="41"/>
      <c r="C75" s="121" t="s">
        <v>88</v>
      </c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3"/>
      <c r="AC75" s="104"/>
      <c r="AD75" s="159"/>
      <c r="AE75" s="159"/>
      <c r="AF75" s="159"/>
      <c r="AG75" s="105"/>
      <c r="AH75" s="128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30"/>
      <c r="AV75" s="98">
        <v>89715.35</v>
      </c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6">
        <f t="shared" si="0"/>
        <v>89715.35</v>
      </c>
      <c r="BI75" s="96"/>
      <c r="BJ75" s="96"/>
      <c r="BK75" s="96"/>
      <c r="BL75" s="97"/>
      <c r="BM75" s="47" t="s">
        <v>91</v>
      </c>
      <c r="BN75" s="49"/>
      <c r="BO75" s="47"/>
      <c r="BP75" s="47"/>
      <c r="BQ75" s="47"/>
      <c r="BR75" s="56"/>
      <c r="BS75" s="50"/>
      <c r="BT75" s="47"/>
      <c r="BU75" s="47"/>
      <c r="BV75" s="47"/>
      <c r="BW75" s="47"/>
      <c r="BX75" s="47"/>
      <c r="BY75" s="47"/>
      <c r="BZ75" s="47"/>
      <c r="CA75" s="47"/>
      <c r="CB75" s="47"/>
      <c r="CC75" s="47"/>
    </row>
    <row r="76" spans="1:81" ht="13.15" customHeight="1" x14ac:dyDescent="0.2">
      <c r="A76" s="40"/>
      <c r="B76" s="41"/>
      <c r="C76" s="121" t="s">
        <v>89</v>
      </c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3"/>
      <c r="AC76" s="104"/>
      <c r="AD76" s="159"/>
      <c r="AE76" s="159"/>
      <c r="AF76" s="159"/>
      <c r="AG76" s="105"/>
      <c r="AH76" s="128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30"/>
      <c r="AV76" s="98">
        <v>0</v>
      </c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6">
        <f t="shared" si="0"/>
        <v>0</v>
      </c>
      <c r="BI76" s="96"/>
      <c r="BJ76" s="96"/>
      <c r="BK76" s="96"/>
      <c r="BL76" s="97"/>
      <c r="BM76" s="47"/>
      <c r="BN76" s="49"/>
      <c r="BO76" s="47"/>
      <c r="BP76" s="47"/>
      <c r="BQ76" s="47"/>
      <c r="BR76" s="56"/>
      <c r="BS76" s="50"/>
      <c r="BT76" s="47"/>
      <c r="BU76" s="47"/>
      <c r="BV76" s="47"/>
      <c r="BW76" s="47"/>
      <c r="BX76" s="47"/>
      <c r="BY76" s="47"/>
      <c r="BZ76" s="47"/>
      <c r="CA76" s="47"/>
      <c r="CB76" s="47"/>
      <c r="CC76" s="47"/>
    </row>
    <row r="77" spans="1:81" ht="13.15" customHeight="1" x14ac:dyDescent="0.2">
      <c r="A77" s="40"/>
      <c r="B77" s="41"/>
      <c r="C77" s="121" t="s">
        <v>109</v>
      </c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3"/>
      <c r="AC77" s="160"/>
      <c r="AD77" s="161"/>
      <c r="AE77" s="161"/>
      <c r="AF77" s="161"/>
      <c r="AG77" s="162"/>
      <c r="AH77" s="131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3"/>
      <c r="AV77" s="98">
        <f>128511.88+24503.73</f>
        <v>153015.61000000002</v>
      </c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6">
        <f t="shared" si="0"/>
        <v>153015.61000000002</v>
      </c>
      <c r="BI77" s="96"/>
      <c r="BJ77" s="96"/>
      <c r="BK77" s="96"/>
      <c r="BL77" s="97"/>
      <c r="BM77" s="47" t="s">
        <v>92</v>
      </c>
      <c r="BN77" s="49"/>
      <c r="BO77" s="47"/>
      <c r="BP77" s="47"/>
      <c r="BQ77" s="47"/>
      <c r="BR77" s="56"/>
      <c r="BS77" s="50"/>
      <c r="BT77" s="47"/>
      <c r="BU77" s="47"/>
      <c r="BV77" s="47"/>
      <c r="BW77" s="47"/>
      <c r="BX77" s="47"/>
      <c r="BY77" s="47"/>
      <c r="BZ77" s="47"/>
      <c r="CA77" s="47"/>
      <c r="CB77" s="47"/>
      <c r="CC77" s="47"/>
    </row>
    <row r="78" spans="1:81" ht="13.5" customHeight="1" x14ac:dyDescent="0.2">
      <c r="A78" s="116"/>
      <c r="B78" s="117"/>
      <c r="C78" s="163" t="s">
        <v>21</v>
      </c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5"/>
      <c r="AC78" s="118"/>
      <c r="AD78" s="119"/>
      <c r="AE78" s="119"/>
      <c r="AF78" s="119"/>
      <c r="AG78" s="120"/>
      <c r="AH78" s="118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95"/>
      <c r="AW78" s="96"/>
      <c r="AX78" s="96"/>
      <c r="AY78" s="96"/>
      <c r="AZ78" s="96"/>
      <c r="BA78" s="97"/>
      <c r="BB78" s="95"/>
      <c r="BC78" s="96"/>
      <c r="BD78" s="96"/>
      <c r="BE78" s="96"/>
      <c r="BF78" s="96"/>
      <c r="BG78" s="97"/>
      <c r="BH78" s="95"/>
      <c r="BI78" s="96"/>
      <c r="BJ78" s="96"/>
      <c r="BK78" s="96"/>
      <c r="BL78" s="97"/>
      <c r="BM78" s="47"/>
      <c r="BN78" s="49"/>
      <c r="BO78" s="47"/>
      <c r="BP78" s="47"/>
      <c r="BQ78" s="47"/>
      <c r="BR78" s="47"/>
      <c r="BS78" s="50"/>
      <c r="BT78" s="47"/>
      <c r="BU78" s="47"/>
      <c r="BV78" s="47"/>
      <c r="BW78" s="47"/>
      <c r="BX78" s="47"/>
      <c r="BY78" s="47"/>
      <c r="BZ78" s="47"/>
      <c r="CA78" s="47"/>
      <c r="CB78" s="47"/>
      <c r="CC78" s="47"/>
    </row>
    <row r="79" spans="1:81" ht="15" customHeight="1" x14ac:dyDescent="0.2">
      <c r="A79" s="99">
        <v>1</v>
      </c>
      <c r="B79" s="100"/>
      <c r="C79" s="93" t="s">
        <v>121</v>
      </c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4" t="s">
        <v>61</v>
      </c>
      <c r="AD79" s="94"/>
      <c r="AE79" s="94"/>
      <c r="AF79" s="94"/>
      <c r="AG79" s="94"/>
      <c r="AH79" s="94" t="s">
        <v>111</v>
      </c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8">
        <v>9.6999999999999993</v>
      </c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5">
        <f>AV79+BB79</f>
        <v>9.6999999999999993</v>
      </c>
      <c r="BI79" s="96"/>
      <c r="BJ79" s="96"/>
      <c r="BK79" s="96"/>
      <c r="BL79" s="97"/>
      <c r="BM79" s="47"/>
      <c r="BN79" s="49"/>
      <c r="BO79" s="47"/>
      <c r="BP79" s="47"/>
      <c r="BQ79" s="47"/>
      <c r="BR79" s="47"/>
      <c r="BS79" s="50"/>
      <c r="BT79" s="47"/>
      <c r="BU79" s="47"/>
      <c r="BV79" s="47"/>
      <c r="BW79" s="47"/>
      <c r="BX79" s="47"/>
      <c r="BY79" s="134"/>
      <c r="BZ79" s="134"/>
      <c r="CA79" s="134"/>
      <c r="CB79" s="134"/>
      <c r="CC79" s="134"/>
    </row>
    <row r="80" spans="1:81" ht="15" customHeight="1" x14ac:dyDescent="0.2">
      <c r="A80" s="99">
        <v>2</v>
      </c>
      <c r="B80" s="100"/>
      <c r="C80" s="93" t="s">
        <v>123</v>
      </c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4" t="s">
        <v>61</v>
      </c>
      <c r="AD80" s="94"/>
      <c r="AE80" s="94"/>
      <c r="AF80" s="94"/>
      <c r="AG80" s="94"/>
      <c r="AH80" s="94" t="s">
        <v>63</v>
      </c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8">
        <f>19.2</f>
        <v>19.2</v>
      </c>
      <c r="AW80" s="98"/>
      <c r="AX80" s="98"/>
      <c r="AY80" s="98"/>
      <c r="AZ80" s="98"/>
      <c r="BA80" s="98"/>
      <c r="BB80" s="98">
        <v>19.2</v>
      </c>
      <c r="BC80" s="98"/>
      <c r="BD80" s="98"/>
      <c r="BE80" s="98"/>
      <c r="BF80" s="98"/>
      <c r="BG80" s="98"/>
      <c r="BH80" s="95">
        <v>19.2</v>
      </c>
      <c r="BI80" s="96"/>
      <c r="BJ80" s="96"/>
      <c r="BK80" s="96"/>
      <c r="BL80" s="97"/>
      <c r="BN80" s="22"/>
      <c r="BR80" s="3"/>
      <c r="BS80" s="7"/>
    </row>
    <row r="81" spans="1:75" x14ac:dyDescent="0.2">
      <c r="A81" s="99">
        <v>3</v>
      </c>
      <c r="B81" s="100"/>
      <c r="C81" s="110" t="s">
        <v>103</v>
      </c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2"/>
      <c r="AC81" s="94" t="s">
        <v>28</v>
      </c>
      <c r="AD81" s="94"/>
      <c r="AE81" s="94"/>
      <c r="AF81" s="94"/>
      <c r="AG81" s="94"/>
      <c r="AH81" s="94" t="s">
        <v>75</v>
      </c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5"/>
      <c r="AW81" s="96"/>
      <c r="AX81" s="96"/>
      <c r="AY81" s="96"/>
      <c r="AZ81" s="96"/>
      <c r="BA81" s="97"/>
      <c r="BB81" s="113">
        <v>1</v>
      </c>
      <c r="BC81" s="114"/>
      <c r="BD81" s="114"/>
      <c r="BE81" s="114"/>
      <c r="BF81" s="114"/>
      <c r="BG81" s="115"/>
      <c r="BH81" s="147">
        <f>AV81+BB81</f>
        <v>1</v>
      </c>
      <c r="BI81" s="147"/>
      <c r="BJ81" s="147"/>
      <c r="BK81" s="147"/>
      <c r="BL81" s="147"/>
      <c r="BM81" s="43"/>
      <c r="BN81" s="22"/>
      <c r="BR81" s="24"/>
      <c r="BS81" s="7"/>
    </row>
    <row r="82" spans="1:75" ht="12.75" customHeight="1" x14ac:dyDescent="0.2">
      <c r="A82" s="99">
        <v>4</v>
      </c>
      <c r="B82" s="100"/>
      <c r="C82" s="124" t="s">
        <v>98</v>
      </c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94" t="s">
        <v>87</v>
      </c>
      <c r="AD82" s="94"/>
      <c r="AE82" s="94"/>
      <c r="AF82" s="94"/>
      <c r="AG82" s="94"/>
      <c r="AH82" s="94" t="s">
        <v>99</v>
      </c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8">
        <f>AV74</f>
        <v>242730.96000000002</v>
      </c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6">
        <f>BH74</f>
        <v>242730.96000000002</v>
      </c>
      <c r="BI82" s="96"/>
      <c r="BJ82" s="96"/>
      <c r="BK82" s="96"/>
      <c r="BL82" s="97"/>
      <c r="BM82" s="43"/>
      <c r="BN82" s="22"/>
      <c r="BR82" s="24"/>
      <c r="BS82" s="7"/>
    </row>
    <row r="83" spans="1:75" ht="12.6" customHeight="1" x14ac:dyDescent="0.2">
      <c r="A83" s="75"/>
      <c r="B83" s="76"/>
      <c r="C83" s="163" t="s">
        <v>22</v>
      </c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5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8"/>
      <c r="AW83" s="98"/>
      <c r="AX83" s="98"/>
      <c r="AY83" s="98"/>
      <c r="AZ83" s="98"/>
      <c r="BA83" s="98"/>
      <c r="BB83" s="96"/>
      <c r="BC83" s="96"/>
      <c r="BD83" s="96"/>
      <c r="BE83" s="96"/>
      <c r="BF83" s="96"/>
      <c r="BG83" s="97"/>
      <c r="BH83" s="96"/>
      <c r="BI83" s="96"/>
      <c r="BJ83" s="96"/>
      <c r="BK83" s="96"/>
      <c r="BL83" s="97"/>
      <c r="BN83" s="22"/>
      <c r="BR83" s="24"/>
      <c r="BS83" s="7"/>
    </row>
    <row r="84" spans="1:75" ht="14.25" customHeight="1" x14ac:dyDescent="0.2">
      <c r="A84" s="99">
        <v>1</v>
      </c>
      <c r="B84" s="100"/>
      <c r="C84" s="110" t="s">
        <v>115</v>
      </c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2"/>
      <c r="AC84" s="118" t="s">
        <v>87</v>
      </c>
      <c r="AD84" s="119"/>
      <c r="AE84" s="119"/>
      <c r="AF84" s="119"/>
      <c r="AG84" s="120"/>
      <c r="AH84" s="118" t="s">
        <v>27</v>
      </c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20"/>
      <c r="AV84" s="95">
        <f>AV69/AV79</f>
        <v>25047.010309278354</v>
      </c>
      <c r="AW84" s="96"/>
      <c r="AX84" s="96"/>
      <c r="AY84" s="96"/>
      <c r="AZ84" s="96"/>
      <c r="BA84" s="97"/>
      <c r="BB84" s="95"/>
      <c r="BC84" s="96"/>
      <c r="BD84" s="96"/>
      <c r="BE84" s="96"/>
      <c r="BF84" s="96"/>
      <c r="BG84" s="97"/>
      <c r="BH84" s="95">
        <f>AV84+BB84</f>
        <v>25047.010309278354</v>
      </c>
      <c r="BI84" s="96"/>
      <c r="BJ84" s="96"/>
      <c r="BK84" s="96"/>
      <c r="BL84" s="97"/>
      <c r="BN84" s="22"/>
      <c r="BR84" s="24"/>
      <c r="BS84" s="7"/>
    </row>
    <row r="85" spans="1:75" ht="15.75" customHeight="1" x14ac:dyDescent="0.2">
      <c r="A85" s="99">
        <v>2</v>
      </c>
      <c r="B85" s="100"/>
      <c r="C85" s="93" t="s">
        <v>122</v>
      </c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4" t="s">
        <v>87</v>
      </c>
      <c r="AD85" s="94"/>
      <c r="AE85" s="94"/>
      <c r="AF85" s="94"/>
      <c r="AG85" s="94"/>
      <c r="AH85" s="94" t="s">
        <v>27</v>
      </c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8">
        <f>SUM(AV70+AV72)/AV80</f>
        <v>175991.06197916667</v>
      </c>
      <c r="AW85" s="98"/>
      <c r="AX85" s="98"/>
      <c r="AY85" s="98"/>
      <c r="AZ85" s="98"/>
      <c r="BA85" s="98"/>
      <c r="BB85" s="98">
        <f>SUM(BB70+BB72+BB73)/BB80</f>
        <v>23716.770833333336</v>
      </c>
      <c r="BC85" s="98"/>
      <c r="BD85" s="98"/>
      <c r="BE85" s="98"/>
      <c r="BF85" s="98"/>
      <c r="BG85" s="98"/>
      <c r="BH85" s="98">
        <f>(BH70+BH72)/BH80</f>
        <v>175991.06197916667</v>
      </c>
      <c r="BI85" s="98"/>
      <c r="BJ85" s="98"/>
      <c r="BK85" s="98"/>
      <c r="BL85" s="98"/>
      <c r="BN85" s="22"/>
      <c r="BR85" s="24"/>
      <c r="BS85" s="7"/>
    </row>
    <row r="86" spans="1:75" ht="24.75" hidden="1" customHeight="1" x14ac:dyDescent="0.2">
      <c r="A86" s="116"/>
      <c r="B86" s="117"/>
      <c r="C86" s="110" t="s">
        <v>77</v>
      </c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2"/>
      <c r="AC86" s="94" t="s">
        <v>87</v>
      </c>
      <c r="AD86" s="94"/>
      <c r="AE86" s="94"/>
      <c r="AF86" s="94"/>
      <c r="AG86" s="94"/>
      <c r="AH86" s="94" t="s">
        <v>27</v>
      </c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80"/>
      <c r="AW86" s="80"/>
      <c r="AX86" s="80"/>
      <c r="AY86" s="80"/>
      <c r="AZ86" s="80"/>
      <c r="BA86" s="80"/>
      <c r="BB86" s="98"/>
      <c r="BC86" s="98"/>
      <c r="BD86" s="98"/>
      <c r="BE86" s="98"/>
      <c r="BF86" s="98"/>
      <c r="BG86" s="98"/>
      <c r="BH86" s="98">
        <f>AV86+BB86</f>
        <v>0</v>
      </c>
      <c r="BI86" s="98"/>
      <c r="BJ86" s="98"/>
      <c r="BK86" s="98"/>
      <c r="BL86" s="98"/>
      <c r="BN86" s="22"/>
      <c r="BR86" s="24"/>
      <c r="BS86" s="7"/>
    </row>
    <row r="87" spans="1:75" ht="0.75" hidden="1" customHeight="1" x14ac:dyDescent="0.2">
      <c r="A87" s="116"/>
      <c r="B87" s="117"/>
      <c r="C87" s="93" t="s">
        <v>65</v>
      </c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4" t="s">
        <v>87</v>
      </c>
      <c r="AD87" s="94"/>
      <c r="AE87" s="94"/>
      <c r="AF87" s="94"/>
      <c r="AG87" s="94"/>
      <c r="AH87" s="94" t="s">
        <v>27</v>
      </c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8" t="e">
        <f>#REF!/#REF!</f>
        <v>#REF!</v>
      </c>
      <c r="AW87" s="98"/>
      <c r="AX87" s="98"/>
      <c r="AY87" s="98"/>
      <c r="AZ87" s="98"/>
      <c r="BA87" s="98"/>
      <c r="BB87" s="98" t="e">
        <f>#REF!/#REF!</f>
        <v>#REF!</v>
      </c>
      <c r="BC87" s="98"/>
      <c r="BD87" s="98"/>
      <c r="BE87" s="98"/>
      <c r="BF87" s="98"/>
      <c r="BG87" s="98"/>
      <c r="BH87" s="98" t="e">
        <f>#REF!/#REF!</f>
        <v>#REF!</v>
      </c>
      <c r="BI87" s="98"/>
      <c r="BJ87" s="98"/>
      <c r="BK87" s="98"/>
      <c r="BL87" s="98"/>
      <c r="BN87" s="22"/>
      <c r="BR87" s="24"/>
      <c r="BS87" s="7"/>
    </row>
    <row r="88" spans="1:75" ht="15" hidden="1" customHeight="1" x14ac:dyDescent="0.2">
      <c r="A88" s="116"/>
      <c r="B88" s="117"/>
      <c r="C88" s="110" t="s">
        <v>78</v>
      </c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2"/>
      <c r="AC88" s="94" t="s">
        <v>87</v>
      </c>
      <c r="AD88" s="94"/>
      <c r="AE88" s="94"/>
      <c r="AF88" s="94"/>
      <c r="AG88" s="94"/>
      <c r="AH88" s="94" t="s">
        <v>27</v>
      </c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5"/>
      <c r="AW88" s="96"/>
      <c r="AX88" s="96"/>
      <c r="AY88" s="96"/>
      <c r="AZ88" s="96"/>
      <c r="BA88" s="97"/>
      <c r="BB88" s="95" t="e">
        <f>#REF!/#REF!</f>
        <v>#REF!</v>
      </c>
      <c r="BC88" s="96"/>
      <c r="BD88" s="96"/>
      <c r="BE88" s="96"/>
      <c r="BF88" s="96"/>
      <c r="BG88" s="97"/>
      <c r="BH88" s="98" t="e">
        <f>AV88+BB88</f>
        <v>#REF!</v>
      </c>
      <c r="BI88" s="98"/>
      <c r="BJ88" s="98"/>
      <c r="BK88" s="98"/>
      <c r="BL88" s="98"/>
      <c r="BN88" s="22"/>
      <c r="BR88" s="24"/>
      <c r="BS88" s="7"/>
    </row>
    <row r="89" spans="1:75" ht="15" hidden="1" customHeight="1" x14ac:dyDescent="0.2">
      <c r="A89" s="116"/>
      <c r="B89" s="117"/>
      <c r="C89" s="110" t="s">
        <v>79</v>
      </c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2"/>
      <c r="AC89" s="94" t="s">
        <v>87</v>
      </c>
      <c r="AD89" s="94"/>
      <c r="AE89" s="94"/>
      <c r="AF89" s="94"/>
      <c r="AG89" s="94"/>
      <c r="AH89" s="94" t="s">
        <v>27</v>
      </c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5" t="e">
        <f>AV72/#REF!</f>
        <v>#REF!</v>
      </c>
      <c r="AW89" s="96"/>
      <c r="AX89" s="96"/>
      <c r="AY89" s="96"/>
      <c r="AZ89" s="96"/>
      <c r="BA89" s="97"/>
      <c r="BB89" s="95" t="e">
        <f>BB72/#REF!</f>
        <v>#REF!</v>
      </c>
      <c r="BC89" s="96"/>
      <c r="BD89" s="96"/>
      <c r="BE89" s="96"/>
      <c r="BF89" s="96"/>
      <c r="BG89" s="97"/>
      <c r="BH89" s="98" t="e">
        <f>BH72/#REF!</f>
        <v>#REF!</v>
      </c>
      <c r="BI89" s="98"/>
      <c r="BJ89" s="98"/>
      <c r="BK89" s="98"/>
      <c r="BL89" s="98"/>
      <c r="BN89" s="22"/>
      <c r="BR89" s="24"/>
      <c r="BS89" s="7"/>
    </row>
    <row r="90" spans="1:75" ht="13.9" customHeight="1" x14ac:dyDescent="0.2">
      <c r="A90" s="116"/>
      <c r="B90" s="117"/>
      <c r="C90" s="238" t="s">
        <v>23</v>
      </c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40"/>
      <c r="AC90" s="79"/>
      <c r="AD90" s="118"/>
      <c r="AE90" s="119"/>
      <c r="AF90" s="119"/>
      <c r="AG90" s="120"/>
      <c r="AH90" s="118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20"/>
      <c r="AV90" s="98"/>
      <c r="AW90" s="98"/>
      <c r="AX90" s="98"/>
      <c r="AY90" s="98"/>
      <c r="AZ90" s="98"/>
      <c r="BA90" s="98"/>
      <c r="BB90" s="95"/>
      <c r="BC90" s="96"/>
      <c r="BD90" s="96"/>
      <c r="BE90" s="96"/>
      <c r="BF90" s="96"/>
      <c r="BG90" s="97"/>
      <c r="BH90" s="96"/>
      <c r="BI90" s="96"/>
      <c r="BJ90" s="96"/>
      <c r="BK90" s="96"/>
      <c r="BL90" s="97"/>
      <c r="BN90" s="22"/>
      <c r="BR90" s="24"/>
      <c r="BS90" s="7"/>
    </row>
    <row r="91" spans="1:75" x14ac:dyDescent="0.2">
      <c r="A91" s="99">
        <v>1</v>
      </c>
      <c r="B91" s="100"/>
      <c r="C91" s="93" t="s">
        <v>117</v>
      </c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4" t="s">
        <v>25</v>
      </c>
      <c r="AD91" s="94"/>
      <c r="AE91" s="94"/>
      <c r="AF91" s="94"/>
      <c r="AG91" s="94"/>
      <c r="AH91" s="94" t="s">
        <v>64</v>
      </c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8">
        <f>AV67/1889054.8*100-100</f>
        <v>-36.990464755178095</v>
      </c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6">
        <f>BH67/1889054.8*100-100</f>
        <v>-36.990464755178095</v>
      </c>
      <c r="BI91" s="96"/>
      <c r="BJ91" s="96"/>
      <c r="BK91" s="96"/>
      <c r="BL91" s="97"/>
      <c r="BN91" s="22"/>
      <c r="BR91" s="24"/>
      <c r="BS91" s="7"/>
    </row>
    <row r="92" spans="1:75" ht="29.25" customHeight="1" x14ac:dyDescent="0.2">
      <c r="A92" s="140">
        <v>2</v>
      </c>
      <c r="B92" s="141"/>
      <c r="C92" s="142" t="s">
        <v>124</v>
      </c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4"/>
      <c r="AC92" s="118" t="s">
        <v>25</v>
      </c>
      <c r="AD92" s="119"/>
      <c r="AE92" s="119"/>
      <c r="AF92" s="119"/>
      <c r="AG92" s="120"/>
      <c r="AH92" s="118" t="s">
        <v>64</v>
      </c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20"/>
      <c r="AV92" s="101">
        <f>AV68/4105061.9*100-100</f>
        <v>-10.699583117126679</v>
      </c>
      <c r="AW92" s="102"/>
      <c r="AX92" s="102"/>
      <c r="AY92" s="102"/>
      <c r="AZ92" s="102"/>
      <c r="BA92" s="103"/>
      <c r="BB92" s="101">
        <f>BB68/1013288.9*100-100</f>
        <v>87.54394723952862</v>
      </c>
      <c r="BC92" s="102"/>
      <c r="BD92" s="102"/>
      <c r="BE92" s="102"/>
      <c r="BF92" s="102"/>
      <c r="BG92" s="103"/>
      <c r="BH92" s="95">
        <f>BH68/(4105061.9+1013288.9)*100-100</f>
        <v>8.7498611857554067</v>
      </c>
      <c r="BI92" s="96"/>
      <c r="BJ92" s="96"/>
      <c r="BK92" s="96"/>
      <c r="BL92" s="97"/>
    </row>
    <row r="93" spans="1:75" ht="31.5" customHeight="1" x14ac:dyDescent="0.2">
      <c r="A93" s="138">
        <v>3</v>
      </c>
      <c r="B93" s="139"/>
      <c r="C93" s="145" t="s">
        <v>96</v>
      </c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9" t="s">
        <v>25</v>
      </c>
      <c r="AD93" s="149"/>
      <c r="AE93" s="149"/>
      <c r="AF93" s="149"/>
      <c r="AG93" s="149"/>
      <c r="AH93" s="149" t="s">
        <v>97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6">
        <v>0</v>
      </c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8">
        <v>0</v>
      </c>
      <c r="BI93" s="148"/>
      <c r="BJ93" s="148"/>
      <c r="BK93" s="148"/>
      <c r="BL93" s="148"/>
    </row>
    <row r="94" spans="1:75" ht="14.45" customHeight="1" x14ac:dyDescent="0.2">
      <c r="A94" s="28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1"/>
      <c r="BI94" s="31"/>
      <c r="BJ94" s="31"/>
      <c r="BK94" s="31"/>
      <c r="BL94" s="31"/>
    </row>
    <row r="95" spans="1:75" s="34" customFormat="1" ht="16.5" customHeight="1" x14ac:dyDescent="0.25">
      <c r="A95" s="109" t="s">
        <v>118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35"/>
      <c r="X95" s="35"/>
      <c r="Y95" s="35"/>
      <c r="Z95" s="35"/>
      <c r="AA95" s="35"/>
      <c r="AB95" s="35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7"/>
      <c r="AO95" s="235" t="s">
        <v>119</v>
      </c>
      <c r="AP95" s="235"/>
      <c r="AQ95" s="235"/>
      <c r="AR95" s="235"/>
      <c r="AS95" s="235"/>
      <c r="AT95" s="235"/>
      <c r="AU95" s="235"/>
      <c r="AV95" s="235"/>
      <c r="AW95" s="235"/>
      <c r="AX95" s="235"/>
      <c r="AY95" s="38"/>
      <c r="AZ95" s="38"/>
      <c r="BA95" s="38"/>
      <c r="BB95" s="38"/>
      <c r="BC95" s="38"/>
      <c r="BD95" s="38"/>
      <c r="BE95" s="38"/>
      <c r="BF95" s="38"/>
      <c r="BG95" s="38"/>
      <c r="BH95" s="37"/>
      <c r="BI95" s="37"/>
      <c r="BJ95" s="37"/>
      <c r="BK95" s="37"/>
      <c r="BL95" s="37"/>
      <c r="BW95" s="46"/>
    </row>
    <row r="96" spans="1:75" ht="12" customHeight="1" x14ac:dyDescent="0.2">
      <c r="A96" s="26"/>
      <c r="B96" s="26"/>
      <c r="C96" s="26"/>
      <c r="D96" s="26"/>
      <c r="E96" s="26"/>
      <c r="F96" s="26"/>
      <c r="W96" s="237" t="s">
        <v>14</v>
      </c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O96" s="190" t="s">
        <v>15</v>
      </c>
      <c r="AP96" s="190"/>
      <c r="AQ96" s="190"/>
      <c r="AR96" s="190"/>
      <c r="AS96" s="190"/>
      <c r="AT96" s="190"/>
      <c r="AU96" s="190"/>
      <c r="AV96" s="190"/>
      <c r="AW96" s="190"/>
      <c r="AX96" s="190"/>
    </row>
    <row r="97" spans="1:59" x14ac:dyDescent="0.2">
      <c r="A97" s="1" t="s">
        <v>26</v>
      </c>
    </row>
    <row r="98" spans="1:59" ht="4.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7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x14ac:dyDescent="0.2">
      <c r="B99" s="1" t="s">
        <v>72</v>
      </c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ht="13.9" customHeight="1" x14ac:dyDescent="0.2">
      <c r="A100" s="4" t="s">
        <v>104</v>
      </c>
      <c r="B100" s="4"/>
      <c r="C100" s="32"/>
      <c r="D100" s="32"/>
      <c r="E100" s="3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4"/>
      <c r="AO100" s="241" t="s">
        <v>105</v>
      </c>
      <c r="AP100" s="241"/>
      <c r="AQ100" s="241"/>
      <c r="AR100" s="241"/>
      <c r="AS100" s="241"/>
      <c r="AT100" s="241"/>
      <c r="AU100" s="241"/>
      <c r="AV100" s="241"/>
      <c r="AW100" s="241"/>
      <c r="AX100" s="241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x14ac:dyDescent="0.2">
      <c r="W101" s="78" t="s">
        <v>14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190" t="s">
        <v>15</v>
      </c>
      <c r="AP101" s="190"/>
      <c r="AQ101" s="190"/>
      <c r="AR101" s="190"/>
      <c r="AS101" s="190"/>
      <c r="AT101" s="190"/>
      <c r="AU101" s="190"/>
      <c r="AV101" s="190"/>
      <c r="AW101" s="190"/>
      <c r="AX101" s="190"/>
    </row>
    <row r="102" spans="1:59" x14ac:dyDescent="0.2">
      <c r="C102" s="1" t="s">
        <v>73</v>
      </c>
      <c r="I102" s="236">
        <v>44392</v>
      </c>
      <c r="J102" s="237"/>
      <c r="K102" s="237"/>
      <c r="L102" s="237"/>
      <c r="M102" s="237"/>
    </row>
    <row r="103" spans="1:59" ht="1.9" customHeight="1" x14ac:dyDescent="0.2"/>
    <row r="104" spans="1:59" x14ac:dyDescent="0.2">
      <c r="E104" s="1" t="s">
        <v>50</v>
      </c>
    </row>
    <row r="107" spans="1:59" x14ac:dyDescent="0.2">
      <c r="AG107" s="1" t="s">
        <v>74</v>
      </c>
    </row>
  </sheetData>
  <mergeCells count="357">
    <mergeCell ref="D47:AP47"/>
    <mergeCell ref="AQ47:AX47"/>
    <mergeCell ref="BH71:BL71"/>
    <mergeCell ref="C70:AB70"/>
    <mergeCell ref="AC70:AG70"/>
    <mergeCell ref="AH70:AU70"/>
    <mergeCell ref="AV70:BA70"/>
    <mergeCell ref="BB70:BG70"/>
    <mergeCell ref="BH70:BL70"/>
    <mergeCell ref="C65:AB65"/>
    <mergeCell ref="AO95:AX95"/>
    <mergeCell ref="I102:M102"/>
    <mergeCell ref="W96:AL96"/>
    <mergeCell ref="C83:AB83"/>
    <mergeCell ref="C90:AB90"/>
    <mergeCell ref="AD90:AG90"/>
    <mergeCell ref="AH90:AU90"/>
    <mergeCell ref="AV83:BA83"/>
    <mergeCell ref="AO96:AX96"/>
    <mergeCell ref="AO100:AX100"/>
    <mergeCell ref="AZ5:BB5"/>
    <mergeCell ref="AV90:BA90"/>
    <mergeCell ref="A86:B86"/>
    <mergeCell ref="AH91:AU91"/>
    <mergeCell ref="AV91:BA91"/>
    <mergeCell ref="AC83:AG83"/>
    <mergeCell ref="AV85:BA85"/>
    <mergeCell ref="BB90:BG90"/>
    <mergeCell ref="BB78:BG78"/>
    <mergeCell ref="BG47:BL47"/>
    <mergeCell ref="C66:AB66"/>
    <mergeCell ref="AC66:AG66"/>
    <mergeCell ref="A72:B72"/>
    <mergeCell ref="AO5:AP5"/>
    <mergeCell ref="C71:AB71"/>
    <mergeCell ref="AC71:AG71"/>
    <mergeCell ref="AH71:AU71"/>
    <mergeCell ref="AQ55:AX55"/>
    <mergeCell ref="AQ5:AW5"/>
    <mergeCell ref="D53:AP53"/>
    <mergeCell ref="AY49:BF49"/>
    <mergeCell ref="BG53:BL53"/>
    <mergeCell ref="A57:C57"/>
    <mergeCell ref="D57:AP57"/>
    <mergeCell ref="A53:C53"/>
    <mergeCell ref="AY53:BF53"/>
    <mergeCell ref="AQ57:AX57"/>
    <mergeCell ref="A51:BL51"/>
    <mergeCell ref="A54:C54"/>
    <mergeCell ref="D56:AP56"/>
    <mergeCell ref="AQ45:AX45"/>
    <mergeCell ref="AY45:BF45"/>
    <mergeCell ref="AY46:BF46"/>
    <mergeCell ref="A49:C49"/>
    <mergeCell ref="D45:AP45"/>
    <mergeCell ref="BG44:BL44"/>
    <mergeCell ref="BG45:BL45"/>
    <mergeCell ref="D46:AP46"/>
    <mergeCell ref="AQ44:AX44"/>
    <mergeCell ref="D44:AP44"/>
    <mergeCell ref="D35:BL35"/>
    <mergeCell ref="A38:C38"/>
    <mergeCell ref="A41:BL41"/>
    <mergeCell ref="BG43:BL43"/>
    <mergeCell ref="A36:C36"/>
    <mergeCell ref="BG57:BL57"/>
    <mergeCell ref="BG49:BL49"/>
    <mergeCell ref="AQ53:AX53"/>
    <mergeCell ref="BG54:BL54"/>
    <mergeCell ref="A52:BL52"/>
    <mergeCell ref="AR17:BC17"/>
    <mergeCell ref="A24:C24"/>
    <mergeCell ref="A20:BL20"/>
    <mergeCell ref="D24:BL24"/>
    <mergeCell ref="A25:C25"/>
    <mergeCell ref="B16:G16"/>
    <mergeCell ref="O16:T16"/>
    <mergeCell ref="D23:BL23"/>
    <mergeCell ref="A23:C23"/>
    <mergeCell ref="D22:BL22"/>
    <mergeCell ref="AS1:BL1"/>
    <mergeCell ref="BG11:BL11"/>
    <mergeCell ref="BG12:BL12"/>
    <mergeCell ref="AO6:BF6"/>
    <mergeCell ref="BG13:BL13"/>
    <mergeCell ref="AO3:BL3"/>
    <mergeCell ref="AO4:BL4"/>
    <mergeCell ref="A8:BL8"/>
    <mergeCell ref="A9:BL9"/>
    <mergeCell ref="B12:I12"/>
    <mergeCell ref="B15:G15"/>
    <mergeCell ref="H15:N15"/>
    <mergeCell ref="A18:BL18"/>
    <mergeCell ref="A19:BL19"/>
    <mergeCell ref="Z17:AM17"/>
    <mergeCell ref="B14:I14"/>
    <mergeCell ref="H16:N16"/>
    <mergeCell ref="BD17:BG17"/>
    <mergeCell ref="BG16:BL16"/>
    <mergeCell ref="O15:T15"/>
    <mergeCell ref="B11:I11"/>
    <mergeCell ref="B13:I13"/>
    <mergeCell ref="J12:BF12"/>
    <mergeCell ref="J11:BF11"/>
    <mergeCell ref="J13:BF13"/>
    <mergeCell ref="BG14:BL14"/>
    <mergeCell ref="U15:BF15"/>
    <mergeCell ref="U16:BF16"/>
    <mergeCell ref="BH17:BL17"/>
    <mergeCell ref="AN17:AQ17"/>
    <mergeCell ref="U17:Y17"/>
    <mergeCell ref="A42:BL42"/>
    <mergeCell ref="D25:BL25"/>
    <mergeCell ref="A37:C37"/>
    <mergeCell ref="A39:C39"/>
    <mergeCell ref="D39:BL39"/>
    <mergeCell ref="D33:BL33"/>
    <mergeCell ref="A34:C34"/>
    <mergeCell ref="D34:BL34"/>
    <mergeCell ref="A28:K28"/>
    <mergeCell ref="AY44:BF44"/>
    <mergeCell ref="A30:BL30"/>
    <mergeCell ref="D37:BL37"/>
    <mergeCell ref="D38:BL38"/>
    <mergeCell ref="A32:C32"/>
    <mergeCell ref="D32:BL32"/>
    <mergeCell ref="D36:BL36"/>
    <mergeCell ref="AQ43:AX43"/>
    <mergeCell ref="D49:AP49"/>
    <mergeCell ref="A45:C45"/>
    <mergeCell ref="A46:C46"/>
    <mergeCell ref="AQ46:AX46"/>
    <mergeCell ref="AQ46:AX46"/>
    <mergeCell ref="A48:C48"/>
    <mergeCell ref="AQ49:AX49"/>
    <mergeCell ref="A47:C47"/>
    <mergeCell ref="A44:C44"/>
    <mergeCell ref="BG46:BL46"/>
    <mergeCell ref="D43:AP43"/>
    <mergeCell ref="AY48:BF48"/>
    <mergeCell ref="BG48:BL48"/>
    <mergeCell ref="AY43:BF43"/>
    <mergeCell ref="AY43:BF43"/>
    <mergeCell ref="AQ48:AX48"/>
    <mergeCell ref="D48:AP48"/>
    <mergeCell ref="AY47:BF47"/>
    <mergeCell ref="AO101:AX101"/>
    <mergeCell ref="AV75:BA75"/>
    <mergeCell ref="BB75:BG75"/>
    <mergeCell ref="BG55:BL55"/>
    <mergeCell ref="A59:AP59"/>
    <mergeCell ref="AY57:BF57"/>
    <mergeCell ref="D55:AP55"/>
    <mergeCell ref="AY55:BF55"/>
    <mergeCell ref="A55:C55"/>
    <mergeCell ref="A56:C56"/>
    <mergeCell ref="AO7:BF7"/>
    <mergeCell ref="A17:T17"/>
    <mergeCell ref="BG15:BL15"/>
    <mergeCell ref="J14:BF14"/>
    <mergeCell ref="A35:C35"/>
    <mergeCell ref="A33:C33"/>
    <mergeCell ref="A26:C26"/>
    <mergeCell ref="D26:BL26"/>
    <mergeCell ref="A22:C22"/>
    <mergeCell ref="L28:BL28"/>
    <mergeCell ref="AQ56:AX56"/>
    <mergeCell ref="AY56:BF56"/>
    <mergeCell ref="AY54:BF54"/>
    <mergeCell ref="D54:AP54"/>
    <mergeCell ref="AQ54:AX54"/>
    <mergeCell ref="BG56:BL56"/>
    <mergeCell ref="A64:B64"/>
    <mergeCell ref="C64:AB64"/>
    <mergeCell ref="AC64:AG64"/>
    <mergeCell ref="BB64:BG64"/>
    <mergeCell ref="AQ59:AX59"/>
    <mergeCell ref="BH64:BL64"/>
    <mergeCell ref="A62:BL62"/>
    <mergeCell ref="AY59:BF59"/>
    <mergeCell ref="BG59:BL59"/>
    <mergeCell ref="BB66:BG66"/>
    <mergeCell ref="BH66:BL66"/>
    <mergeCell ref="BB65:BG65"/>
    <mergeCell ref="BH65:BL65"/>
    <mergeCell ref="A61:BL61"/>
    <mergeCell ref="AV64:BA64"/>
    <mergeCell ref="AC65:AG65"/>
    <mergeCell ref="AH64:AU64"/>
    <mergeCell ref="A65:B65"/>
    <mergeCell ref="A65:B65"/>
    <mergeCell ref="BB91:BG91"/>
    <mergeCell ref="AH85:AU85"/>
    <mergeCell ref="AC91:AG91"/>
    <mergeCell ref="AC85:AG85"/>
    <mergeCell ref="BH75:BL75"/>
    <mergeCell ref="AV71:BA71"/>
    <mergeCell ref="BB71:BG71"/>
    <mergeCell ref="BH83:BL83"/>
    <mergeCell ref="AV83:BA83"/>
    <mergeCell ref="BB83:BG83"/>
    <mergeCell ref="BB69:BG69"/>
    <mergeCell ref="BB83:BG83"/>
    <mergeCell ref="AC80:AG80"/>
    <mergeCell ref="BH69:BL69"/>
    <mergeCell ref="AV84:BA84"/>
    <mergeCell ref="BB84:BG84"/>
    <mergeCell ref="BH83:BL83"/>
    <mergeCell ref="BH78:BL78"/>
    <mergeCell ref="BH79:BL79"/>
    <mergeCell ref="BH80:BL80"/>
    <mergeCell ref="AV69:BA69"/>
    <mergeCell ref="C75:AB75"/>
    <mergeCell ref="C76:AB76"/>
    <mergeCell ref="AV76:BA76"/>
    <mergeCell ref="AH83:AU83"/>
    <mergeCell ref="AH80:AU80"/>
    <mergeCell ref="AV80:BA80"/>
    <mergeCell ref="AC78:AG78"/>
    <mergeCell ref="C72:AB72"/>
    <mergeCell ref="C78:AB78"/>
    <mergeCell ref="BH76:BL76"/>
    <mergeCell ref="BH74:BL74"/>
    <mergeCell ref="C74:AB74"/>
    <mergeCell ref="AH66:AU66"/>
    <mergeCell ref="AV66:BA66"/>
    <mergeCell ref="AC74:AG77"/>
    <mergeCell ref="C69:AB69"/>
    <mergeCell ref="AC69:AG69"/>
    <mergeCell ref="AH69:AU69"/>
    <mergeCell ref="BB76:BG76"/>
    <mergeCell ref="BH90:BL90"/>
    <mergeCell ref="BB82:BG82"/>
    <mergeCell ref="AC79:AG79"/>
    <mergeCell ref="AH79:AU79"/>
    <mergeCell ref="AC86:AG86"/>
    <mergeCell ref="AH86:AU86"/>
    <mergeCell ref="AH82:AU82"/>
    <mergeCell ref="AV82:BA82"/>
    <mergeCell ref="BB85:BG85"/>
    <mergeCell ref="BB88:BG88"/>
    <mergeCell ref="BH91:BL91"/>
    <mergeCell ref="BH86:BL86"/>
    <mergeCell ref="BH93:BL93"/>
    <mergeCell ref="AV92:BA92"/>
    <mergeCell ref="C86:AB86"/>
    <mergeCell ref="C91:AB91"/>
    <mergeCell ref="BB86:BG86"/>
    <mergeCell ref="AC93:AG93"/>
    <mergeCell ref="AH93:AU93"/>
    <mergeCell ref="BB93:BG93"/>
    <mergeCell ref="AV93:BA93"/>
    <mergeCell ref="C87:AB87"/>
    <mergeCell ref="AV79:BA79"/>
    <mergeCell ref="BB79:BG79"/>
    <mergeCell ref="C85:AB85"/>
    <mergeCell ref="BH81:BL81"/>
    <mergeCell ref="BH84:BL84"/>
    <mergeCell ref="BB84:BG84"/>
    <mergeCell ref="AV84:BA84"/>
    <mergeCell ref="BH89:BL89"/>
    <mergeCell ref="A93:B93"/>
    <mergeCell ref="A92:B92"/>
    <mergeCell ref="C92:AB92"/>
    <mergeCell ref="AC92:AG92"/>
    <mergeCell ref="AH92:AU92"/>
    <mergeCell ref="C93:AB93"/>
    <mergeCell ref="A66:B66"/>
    <mergeCell ref="A66:B66"/>
    <mergeCell ref="AC84:AG84"/>
    <mergeCell ref="C84:AB84"/>
    <mergeCell ref="C79:AB79"/>
    <mergeCell ref="C84:AB84"/>
    <mergeCell ref="C80:AB80"/>
    <mergeCell ref="A82:B82"/>
    <mergeCell ref="A74:B74"/>
    <mergeCell ref="A79:B79"/>
    <mergeCell ref="A80:B80"/>
    <mergeCell ref="A88:B88"/>
    <mergeCell ref="A78:B78"/>
    <mergeCell ref="A81:B81"/>
    <mergeCell ref="A87:B87"/>
    <mergeCell ref="A89:B89"/>
    <mergeCell ref="A84:B84"/>
    <mergeCell ref="A85:B85"/>
    <mergeCell ref="AV87:BA87"/>
    <mergeCell ref="BB87:BG87"/>
    <mergeCell ref="AH87:AU87"/>
    <mergeCell ref="BH88:BL88"/>
    <mergeCell ref="AV88:BA88"/>
    <mergeCell ref="BH87:BL87"/>
    <mergeCell ref="AH84:AU84"/>
    <mergeCell ref="AH78:AU78"/>
    <mergeCell ref="AV78:BA78"/>
    <mergeCell ref="BB72:BG72"/>
    <mergeCell ref="BH72:BL72"/>
    <mergeCell ref="AV72:BA72"/>
    <mergeCell ref="AV74:BA74"/>
    <mergeCell ref="BB74:BG74"/>
    <mergeCell ref="AH72:AU72"/>
    <mergeCell ref="BH73:BL73"/>
    <mergeCell ref="AC72:AG72"/>
    <mergeCell ref="AH74:AU77"/>
    <mergeCell ref="BY79:CC79"/>
    <mergeCell ref="C89:AB89"/>
    <mergeCell ref="AC89:AG89"/>
    <mergeCell ref="AH89:AU89"/>
    <mergeCell ref="AV89:BA89"/>
    <mergeCell ref="BB89:BG89"/>
    <mergeCell ref="AC82:AG82"/>
    <mergeCell ref="C88:AB88"/>
    <mergeCell ref="BH85:BL85"/>
    <mergeCell ref="C77:AB77"/>
    <mergeCell ref="AV77:BA77"/>
    <mergeCell ref="AC88:AG88"/>
    <mergeCell ref="AH88:AU88"/>
    <mergeCell ref="AC87:AG87"/>
    <mergeCell ref="BB77:BG77"/>
    <mergeCell ref="C82:AB82"/>
    <mergeCell ref="BB80:BG80"/>
    <mergeCell ref="BH82:BL82"/>
    <mergeCell ref="BH77:BL77"/>
    <mergeCell ref="A95:V95"/>
    <mergeCell ref="C81:AB81"/>
    <mergeCell ref="AC81:AG81"/>
    <mergeCell ref="AH81:AU81"/>
    <mergeCell ref="AV81:BA81"/>
    <mergeCell ref="BB81:BG81"/>
    <mergeCell ref="A90:B90"/>
    <mergeCell ref="A91:B91"/>
    <mergeCell ref="AC84:AG84"/>
    <mergeCell ref="C67:AB67"/>
    <mergeCell ref="AC67:AG67"/>
    <mergeCell ref="AH67:AU67"/>
    <mergeCell ref="AV67:BA67"/>
    <mergeCell ref="BB67:BG67"/>
    <mergeCell ref="BH67:BL67"/>
    <mergeCell ref="BH68:BL68"/>
    <mergeCell ref="A68:B68"/>
    <mergeCell ref="BH92:BL92"/>
    <mergeCell ref="BB92:BG92"/>
    <mergeCell ref="A67:B67"/>
    <mergeCell ref="C68:AB68"/>
    <mergeCell ref="AC68:AG68"/>
    <mergeCell ref="AH68:AU68"/>
    <mergeCell ref="BB68:BG68"/>
    <mergeCell ref="AV68:BA68"/>
    <mergeCell ref="A58:C58"/>
    <mergeCell ref="D58:AP58"/>
    <mergeCell ref="AQ58:AX58"/>
    <mergeCell ref="AY58:BF58"/>
    <mergeCell ref="BG58:BL58"/>
    <mergeCell ref="C73:AB73"/>
    <mergeCell ref="AC73:AG73"/>
    <mergeCell ref="AH73:AU73"/>
    <mergeCell ref="AV73:BA73"/>
    <mergeCell ref="BB73:BG73"/>
  </mergeCells>
  <phoneticPr fontId="6" type="noConversion"/>
  <printOptions horizontalCentered="1"/>
  <pageMargins left="0.31496062992125984" right="0.31496062992125984" top="0.59055118110236227" bottom="0.19685039370078741" header="0" footer="0"/>
  <pageSetup paperSize="9" scale="79" fitToHeight="3" orientation="landscape" r:id="rId1"/>
  <headerFooter alignWithMargins="0"/>
  <rowBreaks count="1" manualBreakCount="1">
    <brk id="29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</cp:lastModifiedBy>
  <cp:lastPrinted>2021-07-14T06:42:22Z</cp:lastPrinted>
  <dcterms:created xsi:type="dcterms:W3CDTF">2016-08-15T09:54:21Z</dcterms:created>
  <dcterms:modified xsi:type="dcterms:W3CDTF">2021-07-21T12:15:14Z</dcterms:modified>
</cp:coreProperties>
</file>